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Sheet1" sheetId="1" r:id="rId1"/>
    <sheet name="Sheet4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A11" i="4" l="1"/>
  <c r="E10" i="4"/>
  <c r="E6" i="4"/>
  <c r="E7" i="4" s="1"/>
  <c r="E12" i="4" s="1"/>
  <c r="E5" i="4"/>
  <c r="F59" i="4"/>
  <c r="B59" i="4"/>
  <c r="D59" i="4" s="1"/>
  <c r="F58" i="4"/>
  <c r="B58" i="4"/>
  <c r="D58" i="4" s="1"/>
  <c r="F57" i="4"/>
  <c r="B57" i="4"/>
  <c r="D57" i="4" s="1"/>
  <c r="F56" i="4"/>
  <c r="B56" i="4"/>
  <c r="D56" i="4" s="1"/>
  <c r="F55" i="4"/>
  <c r="B55" i="4"/>
  <c r="D55" i="4" s="1"/>
  <c r="F54" i="4"/>
  <c r="B54" i="4"/>
  <c r="D54" i="4" s="1"/>
  <c r="F53" i="4"/>
  <c r="B53" i="4"/>
  <c r="D53" i="4" s="1"/>
  <c r="F52" i="4"/>
  <c r="B52" i="4"/>
  <c r="D52" i="4" s="1"/>
  <c r="F51" i="4"/>
  <c r="D51" i="4"/>
  <c r="B51" i="4"/>
  <c r="F50" i="4"/>
  <c r="B50" i="4"/>
  <c r="D50" i="4" s="1"/>
  <c r="F49" i="4"/>
  <c r="B49" i="4"/>
  <c r="D49" i="4" s="1"/>
  <c r="F48" i="4"/>
  <c r="B48" i="4"/>
  <c r="D48" i="4" s="1"/>
  <c r="F47" i="4"/>
  <c r="D47" i="4"/>
  <c r="B47" i="4"/>
  <c r="F46" i="4"/>
  <c r="B46" i="4"/>
  <c r="D46" i="4" s="1"/>
  <c r="F45" i="4"/>
  <c r="B45" i="4"/>
  <c r="D45" i="4" s="1"/>
  <c r="F44" i="4"/>
  <c r="B44" i="4"/>
  <c r="D44" i="4" s="1"/>
  <c r="F43" i="4"/>
  <c r="B43" i="4"/>
  <c r="D43" i="4" s="1"/>
  <c r="F42" i="4"/>
  <c r="B42" i="4"/>
  <c r="D42" i="4" s="1"/>
  <c r="F41" i="4"/>
  <c r="B41" i="4"/>
  <c r="D41" i="4" s="1"/>
  <c r="F40" i="4"/>
  <c r="B40" i="4"/>
  <c r="D40" i="4" s="1"/>
  <c r="F39" i="4"/>
  <c r="B39" i="4"/>
  <c r="D39" i="4" s="1"/>
  <c r="F38" i="4"/>
  <c r="C38" i="4"/>
  <c r="B38" i="4"/>
  <c r="C57" i="4" s="1"/>
  <c r="C46" i="4" l="1"/>
  <c r="C44" i="4"/>
  <c r="C42" i="4"/>
  <c r="E42" i="4" s="1"/>
  <c r="G42" i="4" s="1"/>
  <c r="E11" i="4"/>
  <c r="C39" i="4"/>
  <c r="E39" i="4" s="1"/>
  <c r="G39" i="4" s="1"/>
  <c r="C41" i="4"/>
  <c r="E41" i="4" s="1"/>
  <c r="G41" i="4" s="1"/>
  <c r="E57" i="4"/>
  <c r="G57" i="4" s="1"/>
  <c r="D38" i="4"/>
  <c r="E38" i="4" s="1"/>
  <c r="G38" i="4" s="1"/>
  <c r="C40" i="4"/>
  <c r="C47" i="4"/>
  <c r="E47" i="4" s="1"/>
  <c r="G47" i="4" s="1"/>
  <c r="C52" i="4"/>
  <c r="E52" i="4" s="1"/>
  <c r="G52" i="4" s="1"/>
  <c r="C59" i="4"/>
  <c r="E59" i="4" s="1"/>
  <c r="G59" i="4" s="1"/>
  <c r="E8" i="4"/>
  <c r="E9" i="4" s="1"/>
  <c r="E44" i="4"/>
  <c r="G44" i="4" s="1"/>
  <c r="C49" i="4"/>
  <c r="C54" i="4"/>
  <c r="E54" i="4" s="1"/>
  <c r="G54" i="4" s="1"/>
  <c r="E56" i="4"/>
  <c r="G56" i="4" s="1"/>
  <c r="E46" i="4"/>
  <c r="G46" i="4" s="1"/>
  <c r="H46" i="4" s="1"/>
  <c r="E49" i="4"/>
  <c r="G49" i="4" s="1"/>
  <c r="C51" i="4"/>
  <c r="C56" i="4"/>
  <c r="E48" i="4"/>
  <c r="G48" i="4" s="1"/>
  <c r="I48" i="4" s="1"/>
  <c r="J48" i="4" s="1"/>
  <c r="E51" i="4"/>
  <c r="G51" i="4" s="1"/>
  <c r="C53" i="4"/>
  <c r="E53" i="4" s="1"/>
  <c r="G53" i="4" s="1"/>
  <c r="C58" i="4"/>
  <c r="E58" i="4" s="1"/>
  <c r="G58" i="4" s="1"/>
  <c r="C43" i="4"/>
  <c r="E43" i="4" s="1"/>
  <c r="G43" i="4" s="1"/>
  <c r="C48" i="4"/>
  <c r="E50" i="4"/>
  <c r="G50" i="4" s="1"/>
  <c r="H50" i="4" s="1"/>
  <c r="C55" i="4"/>
  <c r="E55" i="4" s="1"/>
  <c r="G55" i="4" s="1"/>
  <c r="E40" i="4"/>
  <c r="G40" i="4" s="1"/>
  <c r="I40" i="4" s="1"/>
  <c r="J40" i="4" s="1"/>
  <c r="C45" i="4"/>
  <c r="E45" i="4" s="1"/>
  <c r="G45" i="4" s="1"/>
  <c r="C50" i="4"/>
  <c r="I51" i="4"/>
  <c r="J51" i="4" s="1"/>
  <c r="H51" i="4"/>
  <c r="I57" i="4"/>
  <c r="J57" i="4" s="1"/>
  <c r="H57" i="4"/>
  <c r="I44" i="4"/>
  <c r="J44" i="4" s="1"/>
  <c r="H44" i="4"/>
  <c r="I56" i="4"/>
  <c r="J56" i="4" s="1"/>
  <c r="H56" i="4"/>
  <c r="I46" i="4"/>
  <c r="J46" i="4" s="1"/>
  <c r="I49" i="4"/>
  <c r="J49" i="4" s="1"/>
  <c r="H49" i="4"/>
  <c r="I41" i="4" l="1"/>
  <c r="J41" i="4" s="1"/>
  <c r="H41" i="4"/>
  <c r="I39" i="4"/>
  <c r="J39" i="4" s="1"/>
  <c r="H39" i="4"/>
  <c r="H47" i="4"/>
  <c r="I47" i="4"/>
  <c r="J47" i="4" s="1"/>
  <c r="H42" i="4"/>
  <c r="I42" i="4"/>
  <c r="J42" i="4" s="1"/>
  <c r="I50" i="4"/>
  <c r="J50" i="4" s="1"/>
  <c r="I54" i="4"/>
  <c r="J54" i="4" s="1"/>
  <c r="H54" i="4"/>
  <c r="I52" i="4"/>
  <c r="J52" i="4" s="1"/>
  <c r="H52" i="4"/>
  <c r="I43" i="4"/>
  <c r="J43" i="4" s="1"/>
  <c r="H43" i="4"/>
  <c r="I45" i="4"/>
  <c r="J45" i="4" s="1"/>
  <c r="H45" i="4"/>
  <c r="I58" i="4"/>
  <c r="J58" i="4" s="1"/>
  <c r="H58" i="4"/>
  <c r="I53" i="4"/>
  <c r="J53" i="4" s="1"/>
  <c r="H53" i="4"/>
  <c r="I55" i="4"/>
  <c r="J55" i="4" s="1"/>
  <c r="H55" i="4"/>
  <c r="I59" i="4"/>
  <c r="J59" i="4" s="1"/>
  <c r="H59" i="4"/>
  <c r="H40" i="4"/>
  <c r="H48" i="4"/>
  <c r="I38" i="4"/>
  <c r="J38" i="4" s="1"/>
  <c r="H38" i="4"/>
</calcChain>
</file>

<file path=xl/comments1.xml><?xml version="1.0" encoding="utf-8"?>
<comments xmlns="http://schemas.openxmlformats.org/spreadsheetml/2006/main">
  <authors>
    <author>IDT</author>
  </authors>
  <commentList>
    <comment ref="A4" authorId="0">
      <text>
        <r>
          <rPr>
            <sz val="9"/>
            <color indexed="81"/>
            <rFont val="Tahoma"/>
            <family val="2"/>
          </rPr>
          <t>Waiting Lines: Submodel =  0; Problem size @  2 by 2</t>
        </r>
      </text>
    </comment>
  </commentList>
</comments>
</file>

<file path=xl/sharedStrings.xml><?xml version="1.0" encoding="utf-8"?>
<sst xmlns="http://schemas.openxmlformats.org/spreadsheetml/2006/main" count="28" uniqueCount="28">
  <si>
    <t>Waiting Lines</t>
  </si>
  <si>
    <t>M/M/s</t>
  </si>
  <si>
    <r>
      <t>Arrival rate (</t>
    </r>
    <r>
      <rPr>
        <sz val="10"/>
        <color theme="1"/>
        <rFont val="Symbol"/>
        <family val="1"/>
        <charset val="2"/>
      </rPr>
      <t>l</t>
    </r>
    <r>
      <rPr>
        <sz val="10"/>
        <color theme="1"/>
        <rFont val="Calibri"/>
        <family val="2"/>
        <scheme val="minor"/>
      </rPr>
      <t>)</t>
    </r>
  </si>
  <si>
    <r>
      <t>Service rate (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Calibri"/>
        <family val="2"/>
        <scheme val="minor"/>
      </rPr>
      <t>)</t>
    </r>
  </si>
  <si>
    <t>Number of servers(s)</t>
  </si>
  <si>
    <t>Data</t>
  </si>
  <si>
    <t>Server cost $/time)</t>
  </si>
  <si>
    <t>Waiting cost ($/time)</t>
  </si>
  <si>
    <t>Computations</t>
  </si>
  <si>
    <t>n or s</t>
  </si>
  <si>
    <t>(lam/mu)^n/n!</t>
  </si>
  <si>
    <t>Cumsum(n-1)</t>
  </si>
  <si>
    <t>term2</t>
  </si>
  <si>
    <t>P0(s)</t>
  </si>
  <si>
    <t>Rho(s)</t>
  </si>
  <si>
    <t>Lq(s)</t>
  </si>
  <si>
    <t>L(s)</t>
  </si>
  <si>
    <t>Wq(s)</t>
  </si>
  <si>
    <t>W(S)</t>
  </si>
  <si>
    <t>Results</t>
  </si>
  <si>
    <t>Average number of customers in the system(L)</t>
  </si>
  <si>
    <t>Average time in the system(W)</t>
  </si>
  <si>
    <t>Cost - based on waiting</t>
  </si>
  <si>
    <t>Cost - based on system</t>
  </si>
  <si>
    <r>
      <t>Average server utilization(</t>
    </r>
    <r>
      <rPr>
        <b/>
        <sz val="10"/>
        <color rgb="FF3F3F3F"/>
        <rFont val="Symbol"/>
        <family val="1"/>
        <charset val="2"/>
      </rPr>
      <t>r</t>
    </r>
    <r>
      <rPr>
        <b/>
        <sz val="10"/>
        <color rgb="FF3F3F3F"/>
        <rFont val="Calibri"/>
        <family val="2"/>
        <scheme val="minor"/>
      </rPr>
      <t>)</t>
    </r>
  </si>
  <si>
    <r>
      <t>Average number of customers in the queue(L</t>
    </r>
    <r>
      <rPr>
        <b/>
        <vertAlign val="subscript"/>
        <sz val="10"/>
        <color rgb="FF3F3F3F"/>
        <rFont val="Calibri"/>
        <family val="2"/>
        <scheme val="minor"/>
      </rPr>
      <t>q</t>
    </r>
    <r>
      <rPr>
        <b/>
        <sz val="10"/>
        <color rgb="FF3F3F3F"/>
        <rFont val="Calibri"/>
        <family val="2"/>
        <scheme val="minor"/>
      </rPr>
      <t>)</t>
    </r>
  </si>
  <si>
    <r>
      <t>Average waiting time in the queue(W</t>
    </r>
    <r>
      <rPr>
        <b/>
        <vertAlign val="subscript"/>
        <sz val="10"/>
        <color rgb="FF3F3F3F"/>
        <rFont val="Calibri"/>
        <family val="2"/>
        <scheme val="minor"/>
      </rPr>
      <t>q</t>
    </r>
    <r>
      <rPr>
        <b/>
        <sz val="10"/>
        <color rgb="FF3F3F3F"/>
        <rFont val="Calibri"/>
        <family val="2"/>
        <scheme val="minor"/>
      </rPr>
      <t>)</t>
    </r>
  </si>
  <si>
    <r>
      <t>Probability (% of time) system is empty (P</t>
    </r>
    <r>
      <rPr>
        <b/>
        <vertAlign val="subscript"/>
        <sz val="10"/>
        <color rgb="FF3F3F3F"/>
        <rFont val="Calibri"/>
        <family val="2"/>
        <scheme val="minor"/>
      </rPr>
      <t>0</t>
    </r>
    <r>
      <rPr>
        <b/>
        <sz val="10"/>
        <color rgb="FF3F3F3F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</si>
</sst>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sz val="9"/>
      <color indexed="81"/>
      <name val="Tahoma"/>
      <family val="2"/>
    </font>
    <font>
      <b/>
      <sz val="10"/>
      <color rgb="FFFF66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3F3F3F"/>
      <name val="Symbol"/>
      <family val="1"/>
      <charset val="2"/>
    </font>
    <font>
      <b/>
      <vertAlign val="subscript"/>
      <sz val="10"/>
      <color rgb="FF3F3F3F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1" fillId="0" borderId="1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8" fillId="0" borderId="0" xfId="0" applyFont="1"/>
    <xf numFmtId="0" fontId="8" fillId="3" borderId="7" xfId="0" applyFont="1" applyFill="1" applyBorder="1"/>
    <xf numFmtId="0" fontId="8" fillId="3" borderId="8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11" fillId="0" borderId="0" xfId="0" applyFont="1"/>
    <xf numFmtId="0" fontId="1" fillId="0" borderId="0" xfId="0" applyFont="1" applyAlignment="1">
      <alignment wrapText="1"/>
    </xf>
    <xf numFmtId="0" fontId="8" fillId="3" borderId="9" xfId="0" applyFont="1" applyFill="1" applyBorder="1" applyAlignment="1">
      <alignment wrapText="1"/>
    </xf>
    <xf numFmtId="0" fontId="8" fillId="3" borderId="1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253999</xdr:colOff>
      <xdr:row>1</xdr:row>
      <xdr:rowOff>0</xdr:rowOff>
    </xdr:from>
    <xdr:to>
      <xdr:col>4</xdr:col>
      <xdr:colOff>38099</xdr:colOff>
      <xdr:row>2</xdr:row>
      <xdr:rowOff>155575</xdr:rowOff>
    </xdr:to>
    <xdr:sp macro="" textlink="">
      <xdr:nvSpPr>
        <xdr:cNvPr id="2" name="messageTextbox"/>
        <xdr:cNvSpPr txBox="1"/>
      </xdr:nvSpPr>
      <xdr:spPr>
        <a:xfrm>
          <a:off x="253999" y="238125"/>
          <a:ext cx="5080000" cy="317500"/>
        </a:xfrm>
        <a:prstGeom prst="rect">
          <a:avLst/>
        </a:prstGeom>
        <a:solidFill>
          <a:srgbClr val="FFEB9C"/>
        </a:solidFill>
        <a:ln w="1" cmpd="sng">
          <a:solidFill>
            <a:srgbClr val="000000"/>
          </a:solidFill>
          <a:prstDash val="solid"/>
        </a:ln>
        <a:effectLst>
          <a:outerShdw blurRad="63500" dist="37357" dir="2700000" rotWithShape="0">
            <a:scrgbClr r="0" g="0" b="0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r>
            <a:rPr lang="en-US" sz="900" b="0" i="0" u="none" strike="noStrike" baseline="0">
              <a:solidFill>
                <a:srgbClr val="9C6500"/>
              </a:solidFill>
              <a:latin typeface="Arial"/>
            </a:rPr>
            <a:t>The arrival RATE and service RATE both must be rates and use the same time unit. Given a time such as 10 minutes, convert it to a rate such as 6 per hour.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7"/>
  <sheetViews>
    <sheetView tabSelected="1" zoomScale="95" zoomScaleNormal="95" workbookViewId="0">
      <selection activeCell="B8" sqref="B8"/>
    </sheetView>
  </sheetViews>
  <sheetFormatPr defaultRowHeight="12.75" x14ac:dyDescent="0.2"/>
  <cols>
    <col min="1" max="1" width="17.7109375" style="1" customWidth="1"/>
    <col min="2" max="2" width="12.42578125" style="1" bestFit="1" customWidth="1"/>
    <col min="3" max="3" width="10.42578125" style="1" customWidth="1"/>
    <col min="4" max="4" width="38.85546875" style="1" bestFit="1" customWidth="1"/>
    <col min="5" max="5" width="7.7109375" style="1" customWidth="1"/>
    <col min="6" max="16384" width="9.140625" style="1"/>
  </cols>
  <sheetData>
    <row r="1" spans="1:8" ht="18.75" x14ac:dyDescent="0.3">
      <c r="A1" s="3" t="s">
        <v>0</v>
      </c>
      <c r="B1" s="4"/>
      <c r="C1" s="4" t="s">
        <v>1</v>
      </c>
      <c r="D1" s="4"/>
      <c r="E1" s="4"/>
      <c r="F1" s="4"/>
      <c r="G1" s="4"/>
      <c r="H1" s="4"/>
    </row>
    <row r="2" spans="1:8" x14ac:dyDescent="0.2">
      <c r="A2" s="2"/>
      <c r="B2" s="2"/>
    </row>
    <row r="4" spans="1:8" ht="13.5" thickBot="1" x14ac:dyDescent="0.25">
      <c r="A4" s="5" t="s">
        <v>5</v>
      </c>
      <c r="D4" s="12" t="s">
        <v>19</v>
      </c>
    </row>
    <row r="5" spans="1:8" x14ac:dyDescent="0.2">
      <c r="A5" s="6" t="s">
        <v>2</v>
      </c>
      <c r="B5" s="7">
        <v>12</v>
      </c>
      <c r="D5" s="14" t="s">
        <v>24</v>
      </c>
      <c r="E5" s="15">
        <f>B5/(B6*B7)</f>
        <v>0.4</v>
      </c>
    </row>
    <row r="6" spans="1:8" ht="14.25" x14ac:dyDescent="0.25">
      <c r="A6" s="8" t="s">
        <v>3</v>
      </c>
      <c r="B6" s="9">
        <v>15</v>
      </c>
      <c r="D6" s="13" t="s">
        <v>25</v>
      </c>
      <c r="E6" s="16">
        <f>VLOOKUP($B$7,$A$38:$G$59,7)</f>
        <v>0.15238095238095239</v>
      </c>
    </row>
    <row r="7" spans="1:8" x14ac:dyDescent="0.2">
      <c r="A7" s="8" t="s">
        <v>4</v>
      </c>
      <c r="B7" s="9">
        <v>2</v>
      </c>
      <c r="D7" s="13" t="s">
        <v>20</v>
      </c>
      <c r="E7" s="16">
        <f>E6+B5/B6</f>
        <v>0.95238095238095244</v>
      </c>
    </row>
    <row r="8" spans="1:8" ht="14.25" x14ac:dyDescent="0.25">
      <c r="A8" s="8" t="s">
        <v>6</v>
      </c>
      <c r="B8" s="9"/>
      <c r="D8" s="13" t="s">
        <v>26</v>
      </c>
      <c r="E8" s="16">
        <f>E6/B5</f>
        <v>1.26984126984127E-2</v>
      </c>
    </row>
    <row r="9" spans="1:8" ht="13.5" thickBot="1" x14ac:dyDescent="0.25">
      <c r="A9" s="10" t="s">
        <v>7</v>
      </c>
      <c r="B9" s="11"/>
      <c r="D9" s="13" t="s">
        <v>21</v>
      </c>
      <c r="E9" s="16">
        <f>E8+1/B6</f>
        <v>7.9365079365079361E-2</v>
      </c>
    </row>
    <row r="10" spans="1:8" ht="14.25" x14ac:dyDescent="0.25">
      <c r="D10" s="13" t="s">
        <v>27</v>
      </c>
      <c r="E10" s="16">
        <f>VLOOKUP($B$7,$A$38:$G$59,5)</f>
        <v>0.42857142857142855</v>
      </c>
    </row>
    <row r="11" spans="1:8" x14ac:dyDescent="0.2">
      <c r="A11" s="17" t="str">
        <f>IF(B5&gt;=B6*B7,"The total service rate (rate*servers) must be greater than the arrival rate","")</f>
        <v/>
      </c>
      <c r="D11" s="13" t="s">
        <v>22</v>
      </c>
      <c r="E11" s="16">
        <f>B8*B7+B9*E6</f>
        <v>0</v>
      </c>
    </row>
    <row r="12" spans="1:8" s="18" customFormat="1" ht="13.5" thickBot="1" x14ac:dyDescent="0.25">
      <c r="D12" s="19" t="s">
        <v>23</v>
      </c>
      <c r="E12" s="20">
        <f>B8*B7+B9*E7</f>
        <v>0</v>
      </c>
    </row>
    <row r="35" spans="1:10" x14ac:dyDescent="0.2">
      <c r="A35" s="1" t="s">
        <v>8</v>
      </c>
    </row>
    <row r="36" spans="1:10" x14ac:dyDescent="0.2">
      <c r="A36" s="1" t="s">
        <v>9</v>
      </c>
      <c r="B36" s="1" t="s">
        <v>10</v>
      </c>
      <c r="C36" s="1" t="s">
        <v>11</v>
      </c>
      <c r="D36" s="1" t="s">
        <v>12</v>
      </c>
      <c r="E36" s="1" t="s">
        <v>13</v>
      </c>
      <c r="F36" s="1" t="s">
        <v>14</v>
      </c>
      <c r="G36" s="1" t="s">
        <v>15</v>
      </c>
      <c r="H36" s="1" t="s">
        <v>16</v>
      </c>
      <c r="I36" s="1" t="s">
        <v>17</v>
      </c>
      <c r="J36" s="1" t="s">
        <v>18</v>
      </c>
    </row>
    <row r="37" spans="1:10" x14ac:dyDescent="0.2">
      <c r="A37" s="1">
        <v>0</v>
      </c>
      <c r="B37" s="1">
        <v>1</v>
      </c>
    </row>
    <row r="38" spans="1:10" x14ac:dyDescent="0.2">
      <c r="A38" s="1">
        <v>1</v>
      </c>
      <c r="B38" s="1">
        <f>($B$5/$B$6)^A38/FACT(A38)</f>
        <v>0.8</v>
      </c>
      <c r="C38" s="1">
        <f>SUM(B37:$B$37)</f>
        <v>1</v>
      </c>
      <c r="D38" s="1">
        <f>+B38/(1-$B$5/(A38*$B$6))</f>
        <v>4.0000000000000009</v>
      </c>
      <c r="E38" s="1">
        <f>1/(C38+D38)</f>
        <v>0.19999999999999996</v>
      </c>
      <c r="F38" s="1">
        <f>$B$5/($B$6*A38)</f>
        <v>0.8</v>
      </c>
      <c r="G38" s="1">
        <f>+E38*B38*F38/(1-F38)^2</f>
        <v>3.2000000000000011</v>
      </c>
      <c r="H38" s="1">
        <f>G38+$B$5/$B$6</f>
        <v>4.0000000000000009</v>
      </c>
      <c r="I38" s="1">
        <f>G38/$B$5</f>
        <v>0.26666666666666677</v>
      </c>
      <c r="J38" s="1">
        <f>I38+1/$B$6</f>
        <v>0.33333333333333343</v>
      </c>
    </row>
    <row r="39" spans="1:10" x14ac:dyDescent="0.2">
      <c r="A39" s="1">
        <v>2</v>
      </c>
      <c r="B39" s="1">
        <f t="shared" ref="B39:B59" si="0">($B$5/$B$6)^A39/FACT(A39)</f>
        <v>0.32000000000000006</v>
      </c>
      <c r="C39" s="1">
        <f>SUM(B$37:$B38)</f>
        <v>1.8</v>
      </c>
      <c r="D39" s="1">
        <f t="shared" ref="D39:D59" si="1">+B39/(1-$B$5/(A39*$B$6))</f>
        <v>0.53333333333333344</v>
      </c>
      <c r="E39" s="1">
        <f t="shared" ref="E39:E59" si="2">1/(C39+D39)</f>
        <v>0.42857142857142855</v>
      </c>
      <c r="F39" s="1">
        <f t="shared" ref="F39:F59" si="3">$B$5/($B$6*A39)</f>
        <v>0.4</v>
      </c>
      <c r="G39" s="1">
        <f t="shared" ref="G39:G59" si="4">+E39*B39*F39/(1-F39)^2</f>
        <v>0.15238095238095239</v>
      </c>
      <c r="H39" s="1">
        <f t="shared" ref="H39:H59" si="5">G39+$B$5/$B$6</f>
        <v>0.95238095238095244</v>
      </c>
      <c r="I39" s="1">
        <f t="shared" ref="I39:I59" si="6">G39/$B$5</f>
        <v>1.26984126984127E-2</v>
      </c>
      <c r="J39" s="1">
        <f t="shared" ref="J39:J59" si="7">I39+1/$B$6</f>
        <v>7.9365079365079361E-2</v>
      </c>
    </row>
    <row r="40" spans="1:10" x14ac:dyDescent="0.2">
      <c r="A40" s="1">
        <v>3</v>
      </c>
      <c r="B40" s="1">
        <f t="shared" si="0"/>
        <v>8.5333333333333358E-2</v>
      </c>
      <c r="C40" s="1">
        <f>SUM(B$37:$B39)</f>
        <v>2.12</v>
      </c>
      <c r="D40" s="1">
        <f t="shared" si="1"/>
        <v>0.11636363636363639</v>
      </c>
      <c r="E40" s="1">
        <f t="shared" si="2"/>
        <v>0.44715447154471544</v>
      </c>
      <c r="F40" s="1">
        <f t="shared" si="3"/>
        <v>0.26666666666666666</v>
      </c>
      <c r="G40" s="1">
        <f t="shared" si="4"/>
        <v>1.8920916481892088E-2</v>
      </c>
      <c r="H40" s="1">
        <f t="shared" si="5"/>
        <v>0.81892091648189214</v>
      </c>
      <c r="I40" s="1">
        <f t="shared" si="6"/>
        <v>1.5767430401576741E-3</v>
      </c>
      <c r="J40" s="1">
        <f t="shared" si="7"/>
        <v>6.824340970682434E-2</v>
      </c>
    </row>
    <row r="41" spans="1:10" x14ac:dyDescent="0.2">
      <c r="A41" s="1">
        <v>4</v>
      </c>
      <c r="B41" s="1">
        <f t="shared" si="0"/>
        <v>1.7066666666666674E-2</v>
      </c>
      <c r="C41" s="1">
        <f>SUM(B$37:$B40)</f>
        <v>2.2053333333333334</v>
      </c>
      <c r="D41" s="1">
        <f t="shared" si="1"/>
        <v>2.1333333333333343E-2</v>
      </c>
      <c r="E41" s="1">
        <f t="shared" si="2"/>
        <v>0.44910179640718567</v>
      </c>
      <c r="F41" s="1">
        <f t="shared" si="3"/>
        <v>0.2</v>
      </c>
      <c r="G41" s="1">
        <f t="shared" si="4"/>
        <v>2.3952095808383242E-3</v>
      </c>
      <c r="H41" s="1">
        <f t="shared" si="5"/>
        <v>0.80239520958083832</v>
      </c>
      <c r="I41" s="1">
        <f t="shared" si="6"/>
        <v>1.9960079840319368E-4</v>
      </c>
      <c r="J41" s="1">
        <f t="shared" si="7"/>
        <v>6.6866267465069865E-2</v>
      </c>
    </row>
    <row r="42" spans="1:10" x14ac:dyDescent="0.2">
      <c r="A42" s="1">
        <v>5</v>
      </c>
      <c r="B42" s="1">
        <f t="shared" si="0"/>
        <v>2.7306666666666681E-3</v>
      </c>
      <c r="C42" s="1">
        <f>SUM(B$37:$B41)</f>
        <v>2.2223999999999999</v>
      </c>
      <c r="D42" s="1">
        <f t="shared" si="1"/>
        <v>3.2507936507936526E-3</v>
      </c>
      <c r="E42" s="1">
        <f t="shared" si="2"/>
        <v>0.44930678381925032</v>
      </c>
      <c r="F42" s="1">
        <f t="shared" si="3"/>
        <v>0.16</v>
      </c>
      <c r="G42" s="1">
        <f t="shared" si="4"/>
        <v>2.7821021716154957E-4</v>
      </c>
      <c r="H42" s="1">
        <f t="shared" si="5"/>
        <v>0.80027821021716161</v>
      </c>
      <c r="I42" s="1">
        <f t="shared" si="6"/>
        <v>2.3184184763462465E-5</v>
      </c>
      <c r="J42" s="1">
        <f t="shared" si="7"/>
        <v>6.668985085143013E-2</v>
      </c>
    </row>
    <row r="43" spans="1:10" x14ac:dyDescent="0.2">
      <c r="A43" s="1">
        <v>6</v>
      </c>
      <c r="B43" s="1">
        <f t="shared" si="0"/>
        <v>3.6408888888888908E-4</v>
      </c>
      <c r="C43" s="1">
        <f>SUM(B$37:$B42)</f>
        <v>2.2251306666666668</v>
      </c>
      <c r="D43" s="1">
        <f t="shared" si="1"/>
        <v>4.201025641025643E-4</v>
      </c>
      <c r="E43" s="1">
        <f t="shared" si="2"/>
        <v>0.44932697731520904</v>
      </c>
      <c r="F43" s="1">
        <f t="shared" si="3"/>
        <v>0.13333333333333333</v>
      </c>
      <c r="G43" s="1">
        <f t="shared" si="4"/>
        <v>2.9040525429319086E-5</v>
      </c>
      <c r="H43" s="1">
        <f t="shared" si="5"/>
        <v>0.80002904052542934</v>
      </c>
      <c r="I43" s="1">
        <f t="shared" si="6"/>
        <v>2.4200437857765903E-6</v>
      </c>
      <c r="J43" s="1">
        <f t="shared" si="7"/>
        <v>6.6669086710452435E-2</v>
      </c>
    </row>
    <row r="44" spans="1:10" x14ac:dyDescent="0.2">
      <c r="A44" s="1">
        <v>7</v>
      </c>
      <c r="B44" s="1">
        <f t="shared" si="0"/>
        <v>4.161015873015876E-5</v>
      </c>
      <c r="C44" s="1">
        <f>SUM(B$37:$B43)</f>
        <v>2.2254947555555558</v>
      </c>
      <c r="D44" s="1">
        <f t="shared" si="1"/>
        <v>4.6979211469534089E-5</v>
      </c>
      <c r="E44" s="1">
        <f t="shared" si="2"/>
        <v>0.44932880133325481</v>
      </c>
      <c r="F44" s="1">
        <f t="shared" si="3"/>
        <v>0.11428571428571428</v>
      </c>
      <c r="G44" s="1">
        <f t="shared" si="4"/>
        <v>2.7237564873789997E-6</v>
      </c>
      <c r="H44" s="1">
        <f t="shared" si="5"/>
        <v>0.8000027237564874</v>
      </c>
      <c r="I44" s="1">
        <f t="shared" si="6"/>
        <v>2.269797072815833E-7</v>
      </c>
      <c r="J44" s="1">
        <f t="shared" si="7"/>
        <v>6.6666893646373945E-2</v>
      </c>
    </row>
    <row r="45" spans="1:10" x14ac:dyDescent="0.2">
      <c r="A45" s="1">
        <v>8</v>
      </c>
      <c r="B45" s="1">
        <f t="shared" si="0"/>
        <v>4.1610158730158767E-6</v>
      </c>
      <c r="C45" s="1">
        <f>SUM(B$37:$B44)</f>
        <v>2.2255363657142859</v>
      </c>
      <c r="D45" s="1">
        <f t="shared" si="1"/>
        <v>4.6233509700176406E-6</v>
      </c>
      <c r="E45" s="1">
        <f t="shared" si="2"/>
        <v>0.44932895188778688</v>
      </c>
      <c r="F45" s="1">
        <f t="shared" si="3"/>
        <v>0.1</v>
      </c>
      <c r="G45" s="1">
        <f t="shared" si="4"/>
        <v>2.3082282728526768E-7</v>
      </c>
      <c r="H45" s="1">
        <f t="shared" si="5"/>
        <v>0.80000023082282734</v>
      </c>
      <c r="I45" s="1">
        <f t="shared" si="6"/>
        <v>1.9235235607105639E-8</v>
      </c>
      <c r="J45" s="1">
        <f t="shared" si="7"/>
        <v>6.6666685901902278E-2</v>
      </c>
    </row>
    <row r="46" spans="1:10" x14ac:dyDescent="0.2">
      <c r="A46" s="1">
        <v>9</v>
      </c>
      <c r="B46" s="1">
        <f t="shared" si="0"/>
        <v>3.6986807760141126E-7</v>
      </c>
      <c r="C46" s="1">
        <f>SUM(B$37:$B45)</f>
        <v>2.2255405267301591</v>
      </c>
      <c r="D46" s="1">
        <f t="shared" si="1"/>
        <v>4.0595276809910994E-7</v>
      </c>
      <c r="E46" s="1">
        <f t="shared" si="2"/>
        <v>0.44932896327118232</v>
      </c>
      <c r="F46" s="1">
        <f t="shared" si="3"/>
        <v>8.8888888888888892E-2</v>
      </c>
      <c r="G46" s="1">
        <f t="shared" si="4"/>
        <v>1.7795740139223393E-8</v>
      </c>
      <c r="H46" s="1">
        <f t="shared" si="5"/>
        <v>0.80000001779574015</v>
      </c>
      <c r="I46" s="1">
        <f t="shared" si="6"/>
        <v>1.4829783449352828E-9</v>
      </c>
      <c r="J46" s="1">
        <f t="shared" si="7"/>
        <v>6.6666668149645017E-2</v>
      </c>
    </row>
    <row r="47" spans="1:10" x14ac:dyDescent="0.2">
      <c r="A47" s="1">
        <v>10</v>
      </c>
      <c r="B47" s="1">
        <f t="shared" si="0"/>
        <v>2.9589446208112906E-8</v>
      </c>
      <c r="C47" s="1">
        <f>SUM(B$37:$B46)</f>
        <v>2.2255408965982366</v>
      </c>
      <c r="D47" s="1">
        <f t="shared" si="1"/>
        <v>3.2162441530557508E-8</v>
      </c>
      <c r="E47" s="1">
        <f t="shared" si="2"/>
        <v>0.44932896406307082</v>
      </c>
      <c r="F47" s="1">
        <f t="shared" si="3"/>
        <v>0.08</v>
      </c>
      <c r="G47" s="1">
        <f t="shared" si="4"/>
        <v>1.2566536117099556E-9</v>
      </c>
      <c r="H47" s="1">
        <f t="shared" si="5"/>
        <v>0.8000000012566536</v>
      </c>
      <c r="I47" s="1">
        <f t="shared" si="6"/>
        <v>1.0472113430916296E-10</v>
      </c>
      <c r="J47" s="1">
        <f t="shared" si="7"/>
        <v>6.66666667713878E-2</v>
      </c>
    </row>
    <row r="48" spans="1:10" x14ac:dyDescent="0.2">
      <c r="A48" s="1">
        <v>11</v>
      </c>
      <c r="B48" s="1">
        <f t="shared" si="0"/>
        <v>2.1519597242263934E-9</v>
      </c>
      <c r="C48" s="1">
        <f>SUM(B$37:$B47)</f>
        <v>2.2255409261876826</v>
      </c>
      <c r="D48" s="1">
        <f t="shared" si="1"/>
        <v>2.3207408790676791E-9</v>
      </c>
      <c r="E48" s="1">
        <f t="shared" si="2"/>
        <v>0.44932896411400014</v>
      </c>
      <c r="F48" s="1">
        <f t="shared" si="3"/>
        <v>7.2727272727272724E-2</v>
      </c>
      <c r="G48" s="1">
        <f t="shared" si="4"/>
        <v>8.1786360405372101E-11</v>
      </c>
      <c r="H48" s="1">
        <f t="shared" si="5"/>
        <v>0.8000000000817864</v>
      </c>
      <c r="I48" s="1">
        <f t="shared" si="6"/>
        <v>6.8155300337810086E-12</v>
      </c>
      <c r="J48" s="1">
        <f t="shared" si="7"/>
        <v>6.66666666734822E-2</v>
      </c>
    </row>
    <row r="49" spans="1:10" x14ac:dyDescent="0.2">
      <c r="A49" s="1">
        <v>12</v>
      </c>
      <c r="B49" s="1">
        <f t="shared" si="0"/>
        <v>1.4346398161509293E-10</v>
      </c>
      <c r="C49" s="1">
        <f>SUM(B$37:$B48)</f>
        <v>2.2255409283396426</v>
      </c>
      <c r="D49" s="1">
        <f t="shared" si="1"/>
        <v>1.5371140887331386E-10</v>
      </c>
      <c r="E49" s="1">
        <f t="shared" si="2"/>
        <v>0.44932896411704265</v>
      </c>
      <c r="F49" s="1">
        <f t="shared" si="3"/>
        <v>6.6666666666666666E-2</v>
      </c>
      <c r="G49" s="1">
        <f t="shared" si="4"/>
        <v>4.9333562944298075E-12</v>
      </c>
      <c r="H49" s="1">
        <f t="shared" si="5"/>
        <v>0.80000000000493343</v>
      </c>
      <c r="I49" s="1">
        <f t="shared" si="6"/>
        <v>4.1111302453581731E-13</v>
      </c>
      <c r="J49" s="1">
        <f t="shared" si="7"/>
        <v>6.6666666667077781E-2</v>
      </c>
    </row>
    <row r="50" spans="1:10" x14ac:dyDescent="0.2">
      <c r="A50" s="1">
        <v>13</v>
      </c>
      <c r="B50" s="1">
        <f t="shared" si="0"/>
        <v>8.8285527147749498E-12</v>
      </c>
      <c r="C50" s="1">
        <f>SUM(B$37:$B49)</f>
        <v>2.2255409284831065</v>
      </c>
      <c r="D50" s="1">
        <f t="shared" si="1"/>
        <v>9.4074742042683898E-12</v>
      </c>
      <c r="E50" s="1">
        <f t="shared" si="2"/>
        <v>0.44932896411721224</v>
      </c>
      <c r="F50" s="1">
        <f t="shared" si="3"/>
        <v>6.1538461538461542E-2</v>
      </c>
      <c r="G50" s="1">
        <f t="shared" si="4"/>
        <v>2.7718364846972533E-13</v>
      </c>
      <c r="H50" s="1">
        <f t="shared" si="5"/>
        <v>0.80000000000027727</v>
      </c>
      <c r="I50" s="1">
        <f t="shared" si="6"/>
        <v>2.309863737247711E-14</v>
      </c>
      <c r="J50" s="1">
        <f t="shared" si="7"/>
        <v>6.6666666666689758E-2</v>
      </c>
    </row>
    <row r="51" spans="1:10" x14ac:dyDescent="0.2">
      <c r="A51" s="1">
        <v>14</v>
      </c>
      <c r="B51" s="1">
        <f t="shared" si="0"/>
        <v>5.044887265585685E-13</v>
      </c>
      <c r="C51" s="1">
        <f>SUM(B$37:$B50)</f>
        <v>2.225540928491935</v>
      </c>
      <c r="D51" s="1">
        <f t="shared" si="1"/>
        <v>5.350638008954514E-13</v>
      </c>
      <c r="E51" s="1">
        <f t="shared" si="2"/>
        <v>0.44932896411722106</v>
      </c>
      <c r="F51" s="1">
        <f t="shared" si="3"/>
        <v>5.7142857142857141E-2</v>
      </c>
      <c r="G51" s="1">
        <f t="shared" si="4"/>
        <v>1.4570888690483405E-14</v>
      </c>
      <c r="H51" s="1">
        <f t="shared" si="5"/>
        <v>0.80000000000001459</v>
      </c>
      <c r="I51" s="1">
        <f t="shared" si="6"/>
        <v>1.2142407242069505E-15</v>
      </c>
      <c r="J51" s="1">
        <f t="shared" si="7"/>
        <v>6.6666666666667873E-2</v>
      </c>
    </row>
    <row r="52" spans="1:10" x14ac:dyDescent="0.2">
      <c r="A52" s="1">
        <v>15</v>
      </c>
      <c r="B52" s="1">
        <f t="shared" si="0"/>
        <v>2.6906065416456996E-14</v>
      </c>
      <c r="C52" s="1">
        <f>SUM(B$37:$B51)</f>
        <v>2.2255409284924395</v>
      </c>
      <c r="D52" s="1">
        <f t="shared" si="1"/>
        <v>2.8421900087806686E-14</v>
      </c>
      <c r="E52" s="1">
        <f t="shared" si="2"/>
        <v>0.44932896411722156</v>
      </c>
      <c r="F52" s="1">
        <f t="shared" si="3"/>
        <v>5.3333333333333337E-2</v>
      </c>
      <c r="G52" s="1">
        <f t="shared" si="4"/>
        <v>7.1948072815196324E-16</v>
      </c>
      <c r="H52" s="1">
        <f t="shared" si="5"/>
        <v>0.80000000000000071</v>
      </c>
      <c r="I52" s="1">
        <f t="shared" si="6"/>
        <v>5.9956727345996937E-17</v>
      </c>
      <c r="J52" s="1">
        <f t="shared" si="7"/>
        <v>6.6666666666666721E-2</v>
      </c>
    </row>
    <row r="53" spans="1:10" x14ac:dyDescent="0.2">
      <c r="A53" s="1">
        <v>16</v>
      </c>
      <c r="B53" s="1">
        <f t="shared" si="0"/>
        <v>1.3453032708228498E-15</v>
      </c>
      <c r="C53" s="1">
        <f>SUM(B$37:$B52)</f>
        <v>2.2255409284924665</v>
      </c>
      <c r="D53" s="1">
        <f t="shared" si="1"/>
        <v>1.4161087061293156E-15</v>
      </c>
      <c r="E53" s="1">
        <f t="shared" si="2"/>
        <v>0.44932896411722156</v>
      </c>
      <c r="F53" s="1">
        <f t="shared" si="3"/>
        <v>0.05</v>
      </c>
      <c r="G53" s="1">
        <f t="shared" si="4"/>
        <v>3.3489403052761276E-17</v>
      </c>
      <c r="H53" s="1">
        <f t="shared" si="5"/>
        <v>0.8</v>
      </c>
      <c r="I53" s="1">
        <f t="shared" si="6"/>
        <v>2.7907835877301062E-18</v>
      </c>
      <c r="J53" s="1">
        <f t="shared" si="7"/>
        <v>6.6666666666666666E-2</v>
      </c>
    </row>
    <row r="54" spans="1:10" x14ac:dyDescent="0.2">
      <c r="A54" s="1">
        <v>17</v>
      </c>
      <c r="B54" s="1">
        <f t="shared" si="0"/>
        <v>6.3308389215192934E-17</v>
      </c>
      <c r="C54" s="1">
        <f>SUM(B$37:$B53)</f>
        <v>2.2255409284924679</v>
      </c>
      <c r="D54" s="1">
        <f t="shared" si="1"/>
        <v>6.6434729423350617E-17</v>
      </c>
      <c r="E54" s="1">
        <f t="shared" si="2"/>
        <v>0.44932896411722156</v>
      </c>
      <c r="F54" s="1">
        <f t="shared" si="3"/>
        <v>4.7058823529411764E-2</v>
      </c>
      <c r="G54" s="1">
        <f t="shared" si="4"/>
        <v>1.4741258347260261E-18</v>
      </c>
      <c r="H54" s="1">
        <f t="shared" si="5"/>
        <v>0.8</v>
      </c>
      <c r="I54" s="1">
        <f t="shared" si="6"/>
        <v>1.2284381956050217E-19</v>
      </c>
      <c r="J54" s="1">
        <f t="shared" si="7"/>
        <v>6.6666666666666666E-2</v>
      </c>
    </row>
    <row r="55" spans="1:10" x14ac:dyDescent="0.2">
      <c r="A55" s="1">
        <v>18</v>
      </c>
      <c r="B55" s="1">
        <f t="shared" si="0"/>
        <v>2.8137061873419084E-18</v>
      </c>
      <c r="C55" s="1">
        <f>SUM(B$37:$B54)</f>
        <v>2.2255409284924679</v>
      </c>
      <c r="D55" s="1">
        <f t="shared" si="1"/>
        <v>2.9445762425671131E-18</v>
      </c>
      <c r="E55" s="1">
        <f t="shared" si="2"/>
        <v>0.44932896411722156</v>
      </c>
      <c r="F55" s="1">
        <f t="shared" si="3"/>
        <v>4.4444444444444446E-2</v>
      </c>
      <c r="G55" s="1">
        <f t="shared" si="4"/>
        <v>6.1538762457528446E-20</v>
      </c>
      <c r="H55" s="1">
        <f t="shared" si="5"/>
        <v>0.8</v>
      </c>
      <c r="I55" s="1">
        <f t="shared" si="6"/>
        <v>5.1282302047940374E-21</v>
      </c>
      <c r="J55" s="1">
        <f t="shared" si="7"/>
        <v>6.6666666666666666E-2</v>
      </c>
    </row>
    <row r="56" spans="1:10" x14ac:dyDescent="0.2">
      <c r="A56" s="1">
        <v>19</v>
      </c>
      <c r="B56" s="1">
        <f t="shared" si="0"/>
        <v>1.1847183946702773E-19</v>
      </c>
      <c r="C56" s="1">
        <f>SUM(B$37:$B55)</f>
        <v>2.2255409284924679</v>
      </c>
      <c r="D56" s="1">
        <f t="shared" si="1"/>
        <v>1.2367939285019378E-19</v>
      </c>
      <c r="E56" s="1">
        <f t="shared" si="2"/>
        <v>0.44932896411722156</v>
      </c>
      <c r="F56" s="1">
        <f t="shared" si="3"/>
        <v>4.2105263157894736E-2</v>
      </c>
      <c r="G56" s="1">
        <f t="shared" si="4"/>
        <v>2.4427575152538228E-21</v>
      </c>
      <c r="H56" s="1">
        <f t="shared" si="5"/>
        <v>0.8</v>
      </c>
      <c r="I56" s="1">
        <f t="shared" si="6"/>
        <v>2.035631262711519E-22</v>
      </c>
      <c r="J56" s="1">
        <f t="shared" si="7"/>
        <v>6.6666666666666666E-2</v>
      </c>
    </row>
    <row r="57" spans="1:10" x14ac:dyDescent="0.2">
      <c r="A57" s="1">
        <v>20</v>
      </c>
      <c r="B57" s="1">
        <f t="shared" si="0"/>
        <v>4.738873578681111E-21</v>
      </c>
      <c r="C57" s="1">
        <f>SUM(B$37:$B56)</f>
        <v>2.2255409284924679</v>
      </c>
      <c r="D57" s="1">
        <f t="shared" si="1"/>
        <v>4.9363266444594908E-21</v>
      </c>
      <c r="E57" s="1">
        <f t="shared" si="2"/>
        <v>0.44932896411722156</v>
      </c>
      <c r="F57" s="1">
        <f t="shared" si="3"/>
        <v>0.04</v>
      </c>
      <c r="G57" s="1">
        <f t="shared" si="4"/>
        <v>9.2418105737467641E-23</v>
      </c>
      <c r="H57" s="1">
        <f t="shared" si="5"/>
        <v>0.8</v>
      </c>
      <c r="I57" s="1">
        <f t="shared" si="6"/>
        <v>7.7015088114556363E-24</v>
      </c>
      <c r="J57" s="1">
        <f t="shared" si="7"/>
        <v>6.6666666666666666E-2</v>
      </c>
    </row>
    <row r="58" spans="1:10" x14ac:dyDescent="0.2">
      <c r="A58" s="1">
        <v>21</v>
      </c>
      <c r="B58" s="1">
        <f t="shared" si="0"/>
        <v>1.8052851728308996E-22</v>
      </c>
      <c r="C58" s="1">
        <f>SUM(B$37:$B57)</f>
        <v>2.2255409284924679</v>
      </c>
      <c r="D58" s="1">
        <f t="shared" si="1"/>
        <v>1.876781615319252E-22</v>
      </c>
      <c r="E58" s="1">
        <f t="shared" si="2"/>
        <v>0.44932896411722156</v>
      </c>
      <c r="F58" s="1">
        <f t="shared" si="3"/>
        <v>3.8095238095238099E-2</v>
      </c>
      <c r="G58" s="1">
        <f t="shared" si="4"/>
        <v>3.3397716399431497E-24</v>
      </c>
      <c r="H58" s="1">
        <f t="shared" si="5"/>
        <v>0.8</v>
      </c>
      <c r="I58" s="1">
        <f t="shared" si="6"/>
        <v>2.7831430332859582E-25</v>
      </c>
      <c r="J58" s="1">
        <f t="shared" si="7"/>
        <v>6.6666666666666666E-2</v>
      </c>
    </row>
    <row r="59" spans="1:10" x14ac:dyDescent="0.2">
      <c r="A59" s="1">
        <v>22</v>
      </c>
      <c r="B59" s="1">
        <f t="shared" si="0"/>
        <v>6.5646733557487256E-24</v>
      </c>
      <c r="C59" s="1">
        <f>SUM(B$37:$B58)</f>
        <v>2.2255409284924679</v>
      </c>
      <c r="D59" s="1">
        <f t="shared" si="1"/>
        <v>6.8123968786071688E-24</v>
      </c>
      <c r="E59" s="1">
        <f t="shared" si="2"/>
        <v>0.44932896411722156</v>
      </c>
      <c r="F59" s="1">
        <f t="shared" si="3"/>
        <v>3.6363636363636362E-2</v>
      </c>
      <c r="G59" s="1">
        <f t="shared" si="4"/>
        <v>1.1550970689131893E-25</v>
      </c>
      <c r="H59" s="1">
        <f t="shared" si="5"/>
        <v>0.8</v>
      </c>
      <c r="I59" s="1">
        <f t="shared" si="6"/>
        <v>9.6258089076099117E-27</v>
      </c>
      <c r="J59" s="1">
        <f t="shared" si="7"/>
        <v>6.6666666666666666E-2</v>
      </c>
    </row>
    <row r="60" spans="1:10" x14ac:dyDescent="0.2">
      <c r="A60" s="1">
        <v>23</v>
      </c>
    </row>
    <row r="61" spans="1:10" x14ac:dyDescent="0.2">
      <c r="A61" s="1">
        <v>24</v>
      </c>
    </row>
    <row r="62" spans="1:10" x14ac:dyDescent="0.2">
      <c r="A62" s="1">
        <v>25</v>
      </c>
    </row>
    <row r="63" spans="1:10" x14ac:dyDescent="0.2">
      <c r="A63" s="1">
        <v>26</v>
      </c>
    </row>
    <row r="64" spans="1:10" x14ac:dyDescent="0.2">
      <c r="A64" s="1">
        <v>27</v>
      </c>
    </row>
    <row r="65" spans="1:1" x14ac:dyDescent="0.2">
      <c r="A65" s="1">
        <v>28</v>
      </c>
    </row>
    <row r="66" spans="1:1" x14ac:dyDescent="0.2">
      <c r="A66" s="1">
        <v>29</v>
      </c>
    </row>
    <row r="67" spans="1:1" x14ac:dyDescent="0.2">
      <c r="A67" s="1">
        <v>30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IDT</dc:creator>
  <cp:lastModifiedBy>IDT</cp:lastModifiedBy>
  <dcterms:created xsi:type="dcterms:W3CDTF">2014-03-04T13:08:13Z</dcterms:created>
  <dcterms:modified xsi:type="dcterms:W3CDTF">2014-03-04T13:16:02Z</dcterms:modified>
</cp:coreProperties>
</file>