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 activeTab="1"/>
  </bookViews>
  <sheets>
    <sheet name="Sheet1" sheetId="1" r:id="rId1"/>
    <sheet name="Sheet4" sheetId="4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A85" i="4" l="1"/>
  <c r="A84" i="4"/>
  <c r="A83" i="4"/>
  <c r="A82" i="4"/>
  <c r="A81" i="4"/>
  <c r="A80" i="4"/>
  <c r="A79" i="4"/>
  <c r="A78" i="4"/>
  <c r="A77" i="4"/>
  <c r="F76" i="4"/>
  <c r="G76" i="4" s="1"/>
  <c r="A76" i="4"/>
  <c r="G75" i="4"/>
  <c r="F75" i="4"/>
  <c r="A75" i="4"/>
  <c r="L60" i="4"/>
  <c r="A71" i="4"/>
  <c r="K60" i="4"/>
  <c r="A70" i="4"/>
  <c r="J60" i="4"/>
  <c r="A69" i="4"/>
  <c r="I60" i="4"/>
  <c r="A68" i="4"/>
  <c r="H60" i="4"/>
  <c r="A67" i="4"/>
  <c r="G60" i="4"/>
  <c r="A66" i="4"/>
  <c r="F60" i="4"/>
  <c r="A65" i="4"/>
  <c r="E60" i="4"/>
  <c r="A64" i="4"/>
  <c r="D60" i="4"/>
  <c r="A63" i="4"/>
  <c r="C60" i="4"/>
  <c r="A62" i="4"/>
  <c r="B60" i="4"/>
  <c r="A61" i="4"/>
  <c r="D56" i="4"/>
  <c r="D55" i="4"/>
  <c r="D54" i="4"/>
  <c r="D50" i="4"/>
  <c r="D49" i="4"/>
  <c r="D48" i="4"/>
  <c r="D47" i="4"/>
  <c r="A57" i="4"/>
  <c r="A56" i="4"/>
  <c r="A55" i="4"/>
  <c r="A54" i="4"/>
  <c r="A53" i="4"/>
  <c r="A52" i="4"/>
  <c r="A51" i="4"/>
  <c r="A50" i="4"/>
  <c r="C49" i="4"/>
  <c r="A49" i="4"/>
  <c r="C48" i="4"/>
  <c r="A48" i="4"/>
  <c r="C47" i="4"/>
  <c r="A47" i="4"/>
  <c r="A43" i="4"/>
  <c r="A42" i="4"/>
  <c r="A41" i="4"/>
  <c r="A40" i="4"/>
  <c r="A39" i="4"/>
  <c r="A38" i="4"/>
  <c r="A37" i="4"/>
  <c r="A36" i="4"/>
  <c r="A35" i="4"/>
  <c r="A34" i="4"/>
  <c r="A33" i="4"/>
  <c r="A29" i="4"/>
  <c r="A28" i="4"/>
  <c r="A27" i="4"/>
  <c r="A26" i="4"/>
  <c r="A25" i="4"/>
  <c r="A24" i="4"/>
  <c r="A23" i="4"/>
  <c r="A22" i="4"/>
  <c r="A21" i="4"/>
  <c r="A20" i="4"/>
  <c r="A19" i="4"/>
  <c r="G16" i="4"/>
  <c r="H16" i="4" s="1"/>
  <c r="H43" i="4" s="1"/>
  <c r="F16" i="4"/>
  <c r="G15" i="4"/>
  <c r="H15" i="4" s="1"/>
  <c r="H42" i="4" s="1"/>
  <c r="F15" i="4"/>
  <c r="G14" i="4"/>
  <c r="H14" i="4" s="1"/>
  <c r="H41" i="4" s="1"/>
  <c r="F14" i="4"/>
  <c r="G13" i="4"/>
  <c r="H13" i="4" s="1"/>
  <c r="H40" i="4" s="1"/>
  <c r="F13" i="4"/>
  <c r="G12" i="4"/>
  <c r="H12" i="4" s="1"/>
  <c r="H39" i="4" s="1"/>
  <c r="F12" i="4"/>
  <c r="G11" i="4"/>
  <c r="H11" i="4" s="1"/>
  <c r="H38" i="4" s="1"/>
  <c r="F11" i="4"/>
  <c r="G10" i="4"/>
  <c r="H10" i="4" s="1"/>
  <c r="H37" i="4" s="1"/>
  <c r="F10" i="4"/>
  <c r="G9" i="4"/>
  <c r="H9" i="4" s="1"/>
  <c r="H36" i="4" s="1"/>
  <c r="F9" i="4"/>
  <c r="G8" i="4"/>
  <c r="H8" i="4" s="1"/>
  <c r="H35" i="4" s="1"/>
  <c r="F8" i="4"/>
  <c r="G7" i="4"/>
  <c r="H7" i="4" s="1"/>
  <c r="H34" i="4" s="1"/>
  <c r="F7" i="4"/>
  <c r="G6" i="4"/>
  <c r="H6" i="4" s="1"/>
  <c r="H33" i="4" s="1"/>
  <c r="F6" i="4"/>
  <c r="B35" i="4" l="1"/>
  <c r="C35" i="4" s="1"/>
  <c r="C50" i="4" s="1"/>
  <c r="B36" i="4" s="1"/>
  <c r="C36" i="4" s="1"/>
  <c r="D51" i="4" s="1"/>
  <c r="B34" i="4"/>
  <c r="B76" i="4" s="1"/>
  <c r="B33" i="4"/>
  <c r="F77" i="4"/>
  <c r="B77" i="4" l="1"/>
  <c r="B78" i="4"/>
  <c r="C34" i="4"/>
  <c r="C51" i="4" s="1"/>
  <c r="B37" i="4" s="1"/>
  <c r="C37" i="4" s="1"/>
  <c r="D52" i="4" s="1"/>
  <c r="C33" i="4"/>
  <c r="C53" i="4" s="1"/>
  <c r="B75" i="4"/>
  <c r="G77" i="4"/>
  <c r="F78" i="4"/>
  <c r="B79" i="4" l="1"/>
  <c r="D53" i="4"/>
  <c r="B39" i="4" s="1"/>
  <c r="C52" i="4"/>
  <c r="B38" i="4" s="1"/>
  <c r="G78" i="4"/>
  <c r="F79" i="4"/>
  <c r="C39" i="4" l="1"/>
  <c r="B81" i="4"/>
  <c r="H79" i="4" s="1"/>
  <c r="B80" i="4"/>
  <c r="C38" i="4"/>
  <c r="F80" i="4"/>
  <c r="G79" i="4"/>
  <c r="C55" i="4" l="1"/>
  <c r="B41" i="4" s="1"/>
  <c r="C56" i="4"/>
  <c r="B42" i="4" s="1"/>
  <c r="C54" i="4"/>
  <c r="B40" i="4" s="1"/>
  <c r="F81" i="4"/>
  <c r="H80" i="4"/>
  <c r="G80" i="4"/>
  <c r="B84" i="4" l="1"/>
  <c r="H76" i="4" s="1"/>
  <c r="C42" i="4"/>
  <c r="C41" i="4"/>
  <c r="D57" i="4" s="1"/>
  <c r="B83" i="4"/>
  <c r="H77" i="4" s="1"/>
  <c r="B82" i="4"/>
  <c r="H78" i="4" s="1"/>
  <c r="C40" i="4"/>
  <c r="C57" i="4" s="1"/>
  <c r="G81" i="4"/>
  <c r="F82" i="4"/>
  <c r="H81" i="4"/>
  <c r="B43" i="4" l="1"/>
  <c r="C43" i="4" s="1"/>
  <c r="C44" i="4" s="1"/>
  <c r="H82" i="4"/>
  <c r="G82" i="4"/>
  <c r="F83" i="4"/>
  <c r="K67" i="4" l="1"/>
  <c r="I70" i="4"/>
  <c r="B64" i="4"/>
  <c r="I62" i="4"/>
  <c r="E69" i="4"/>
  <c r="F69" i="4"/>
  <c r="K62" i="4"/>
  <c r="J64" i="4"/>
  <c r="J70" i="4"/>
  <c r="J66" i="4"/>
  <c r="E70" i="4"/>
  <c r="D62" i="4"/>
  <c r="D68" i="4"/>
  <c r="K65" i="4"/>
  <c r="L62" i="4"/>
  <c r="H64" i="4"/>
  <c r="I61" i="4"/>
  <c r="K71" i="4"/>
  <c r="F68" i="4"/>
  <c r="L67" i="4"/>
  <c r="I66" i="4"/>
  <c r="C69" i="4"/>
  <c r="B71" i="4"/>
  <c r="I64" i="4"/>
  <c r="E61" i="4"/>
  <c r="K70" i="4"/>
  <c r="L70" i="4"/>
  <c r="I65" i="4"/>
  <c r="F63" i="4"/>
  <c r="D67" i="4"/>
  <c r="G69" i="4"/>
  <c r="B63" i="4"/>
  <c r="J69" i="4"/>
  <c r="C68" i="4"/>
  <c r="G70" i="4"/>
  <c r="D66" i="4"/>
  <c r="K63" i="4"/>
  <c r="D69" i="4"/>
  <c r="H68" i="4"/>
  <c r="D71" i="4"/>
  <c r="B68" i="4"/>
  <c r="I68" i="4"/>
  <c r="B69" i="4"/>
  <c r="C63" i="4"/>
  <c r="H62" i="4"/>
  <c r="G65" i="4"/>
  <c r="G63" i="4"/>
  <c r="D61" i="4"/>
  <c r="D70" i="4"/>
  <c r="E67" i="4"/>
  <c r="L64" i="4"/>
  <c r="J65" i="4"/>
  <c r="G61" i="4"/>
  <c r="F61" i="4"/>
  <c r="F62" i="4"/>
  <c r="B62" i="4"/>
  <c r="I69" i="4"/>
  <c r="E71" i="4"/>
  <c r="L68" i="4"/>
  <c r="C66" i="4"/>
  <c r="G62" i="4"/>
  <c r="H71" i="4"/>
  <c r="B61" i="4"/>
  <c r="K68" i="4"/>
  <c r="F65" i="4"/>
  <c r="L66" i="4"/>
  <c r="C62" i="4"/>
  <c r="H65" i="4"/>
  <c r="J68" i="4"/>
  <c r="C70" i="4"/>
  <c r="J67" i="4"/>
  <c r="J63" i="4"/>
  <c r="I63" i="4"/>
  <c r="H63" i="4"/>
  <c r="H61" i="4"/>
  <c r="E62" i="4"/>
  <c r="K69" i="4"/>
  <c r="E63" i="4"/>
  <c r="L61" i="4"/>
  <c r="L65" i="4"/>
  <c r="L63" i="4"/>
  <c r="K66" i="4"/>
  <c r="H67" i="4"/>
  <c r="C61" i="4"/>
  <c r="E64" i="4"/>
  <c r="F71" i="4"/>
  <c r="F70" i="4"/>
  <c r="B65" i="4"/>
  <c r="L69" i="4"/>
  <c r="H66" i="4"/>
  <c r="G66" i="4"/>
  <c r="J62" i="4"/>
  <c r="D63" i="4"/>
  <c r="G64" i="4"/>
  <c r="C71" i="4"/>
  <c r="G71" i="4"/>
  <c r="B70" i="4"/>
  <c r="G67" i="4"/>
  <c r="E68" i="4"/>
  <c r="K64" i="4"/>
  <c r="L71" i="4"/>
  <c r="K61" i="4"/>
  <c r="C67" i="4"/>
  <c r="C64" i="4"/>
  <c r="D65" i="4"/>
  <c r="F64" i="4"/>
  <c r="J61" i="4"/>
  <c r="B85" i="4"/>
  <c r="H75" i="4" s="1"/>
  <c r="I67" i="4"/>
  <c r="E66" i="4"/>
  <c r="H83" i="4"/>
  <c r="G83" i="4"/>
  <c r="F84" i="4"/>
  <c r="K72" i="4" l="1"/>
  <c r="E42" i="4" s="1"/>
  <c r="D42" i="4" s="1"/>
  <c r="F42" i="4" s="1"/>
  <c r="L72" i="4"/>
  <c r="E43" i="4" s="1"/>
  <c r="D43" i="4" s="1"/>
  <c r="J71" i="4" s="1"/>
  <c r="J72" i="4" s="1"/>
  <c r="E41" i="4" s="1"/>
  <c r="D41" i="4" s="1"/>
  <c r="H84" i="4"/>
  <c r="G84" i="4"/>
  <c r="F85" i="4"/>
  <c r="H70" i="4" l="1"/>
  <c r="F41" i="4"/>
  <c r="I41" i="4" s="1"/>
  <c r="H69" i="4"/>
  <c r="H72" i="4" s="1"/>
  <c r="E39" i="4" s="1"/>
  <c r="D39" i="4" s="1"/>
  <c r="F39" i="4" s="1"/>
  <c r="I39" i="4" s="1"/>
  <c r="I42" i="4"/>
  <c r="D84" i="4"/>
  <c r="J76" i="4" s="1"/>
  <c r="C84" i="4"/>
  <c r="I76" i="4" s="1"/>
  <c r="I71" i="4"/>
  <c r="I72" i="4" s="1"/>
  <c r="E40" i="4" s="1"/>
  <c r="D40" i="4" s="1"/>
  <c r="F40" i="4" s="1"/>
  <c r="F43" i="4"/>
  <c r="E84" i="4"/>
  <c r="K76" i="4" s="1"/>
  <c r="H85" i="4"/>
  <c r="G85" i="4"/>
  <c r="E83" i="4" l="1"/>
  <c r="K77" i="4" s="1"/>
  <c r="C83" i="4"/>
  <c r="I77" i="4" s="1"/>
  <c r="D83" i="4"/>
  <c r="J77" i="4" s="1"/>
  <c r="G68" i="4"/>
  <c r="G72" i="4" s="1"/>
  <c r="E38" i="4" s="1"/>
  <c r="D38" i="4" s="1"/>
  <c r="F66" i="4" s="1"/>
  <c r="F72" i="4" s="1"/>
  <c r="E37" i="4" s="1"/>
  <c r="D37" i="4" s="1"/>
  <c r="E65" i="4" s="1"/>
  <c r="E72" i="4" s="1"/>
  <c r="E36" i="4" s="1"/>
  <c r="D36" i="4" s="1"/>
  <c r="B67" i="4"/>
  <c r="D81" i="4"/>
  <c r="J79" i="4" s="1"/>
  <c r="C81" i="4"/>
  <c r="I79" i="4" s="1"/>
  <c r="F67" i="4"/>
  <c r="E81" i="4"/>
  <c r="K79" i="4" s="1"/>
  <c r="C85" i="4"/>
  <c r="I75" i="4" s="1"/>
  <c r="E85" i="4"/>
  <c r="K75" i="4" s="1"/>
  <c r="D85" i="4"/>
  <c r="J75" i="4" s="1"/>
  <c r="I43" i="4"/>
  <c r="C82" i="4"/>
  <c r="I78" i="4" s="1"/>
  <c r="D82" i="4"/>
  <c r="J78" i="4" s="1"/>
  <c r="I40" i="4"/>
  <c r="E82" i="4"/>
  <c r="K78" i="4" s="1"/>
  <c r="B66" i="4" l="1"/>
  <c r="B72" i="4" s="1"/>
  <c r="E33" i="4" s="1"/>
  <c r="D33" i="4" s="1"/>
  <c r="F33" i="4" s="1"/>
  <c r="I33" i="4" s="1"/>
  <c r="F38" i="4"/>
  <c r="E80" i="4" s="1"/>
  <c r="K80" i="4" s="1"/>
  <c r="F37" i="4"/>
  <c r="C79" i="4" s="1"/>
  <c r="I81" i="4" s="1"/>
  <c r="C65" i="4"/>
  <c r="C72" i="4" s="1"/>
  <c r="E34" i="4" s="1"/>
  <c r="D34" i="4" s="1"/>
  <c r="F34" i="4" s="1"/>
  <c r="E76" i="4" s="1"/>
  <c r="K84" i="4" s="1"/>
  <c r="F36" i="4"/>
  <c r="D64" i="4"/>
  <c r="D72" i="4" s="1"/>
  <c r="E35" i="4" s="1"/>
  <c r="D35" i="4" s="1"/>
  <c r="F35" i="4" s="1"/>
  <c r="D79" i="4" l="1"/>
  <c r="J81" i="4" s="1"/>
  <c r="E79" i="4"/>
  <c r="K81" i="4" s="1"/>
  <c r="C80" i="4"/>
  <c r="I80" i="4" s="1"/>
  <c r="D80" i="4"/>
  <c r="J80" i="4" s="1"/>
  <c r="I38" i="4"/>
  <c r="I37" i="4"/>
  <c r="C75" i="4"/>
  <c r="I85" i="4" s="1"/>
  <c r="E75" i="4"/>
  <c r="K85" i="4" s="1"/>
  <c r="D75" i="4"/>
  <c r="J85" i="4" s="1"/>
  <c r="C76" i="4"/>
  <c r="I84" i="4" s="1"/>
  <c r="D76" i="4"/>
  <c r="J84" i="4" s="1"/>
  <c r="I34" i="4"/>
  <c r="I35" i="4"/>
  <c r="C77" i="4"/>
  <c r="I83" i="4" s="1"/>
  <c r="D77" i="4"/>
  <c r="J83" i="4" s="1"/>
  <c r="E77" i="4"/>
  <c r="K83" i="4" s="1"/>
  <c r="E78" i="4"/>
  <c r="K82" i="4" s="1"/>
  <c r="I36" i="4"/>
  <c r="D78" i="4"/>
  <c r="J82" i="4" s="1"/>
  <c r="C78" i="4"/>
  <c r="I82" i="4" s="1"/>
  <c r="I44" i="4" l="1"/>
  <c r="I45" i="4" s="1"/>
</calcChain>
</file>

<file path=xl/comments1.xml><?xml version="1.0" encoding="utf-8"?>
<comments xmlns="http://schemas.openxmlformats.org/spreadsheetml/2006/main">
  <authors>
    <author>IDT</author>
  </authors>
  <commentList>
    <comment ref="A4" authorId="0">
      <text>
        <r>
          <rPr>
            <sz val="9"/>
            <color indexed="81"/>
            <rFont val="Tahoma"/>
            <family val="2"/>
          </rPr>
          <t>Project Management: Submodel =  2; Problem size @  11 by 2</t>
        </r>
      </text>
    </comment>
    <comment ref="A17" authorId="0">
      <text>
        <r>
          <rPr>
            <sz val="9"/>
            <color indexed="81"/>
            <rFont val="Tahoma"/>
            <family val="2"/>
          </rPr>
          <t>Project Management: Submodel =  2; Problem size @  11 by 2</t>
        </r>
      </text>
    </comment>
  </commentList>
</comments>
</file>

<file path=xl/sharedStrings.xml><?xml version="1.0" encoding="utf-8"?>
<sst xmlns="http://schemas.openxmlformats.org/spreadsheetml/2006/main" count="61" uniqueCount="40">
  <si>
    <t>Project Management</t>
  </si>
  <si>
    <t>Precedences; 3 time estimates</t>
  </si>
  <si>
    <t>Data</t>
  </si>
  <si>
    <t>Immediate Predecessors (1 per column)</t>
  </si>
  <si>
    <t>Precedences</t>
  </si>
  <si>
    <t>Activity</t>
  </si>
  <si>
    <t>Optimistic</t>
  </si>
  <si>
    <t>Likely</t>
  </si>
  <si>
    <t>Pessimistic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</si>
  <si>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</si>
  <si>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</si>
  <si>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</si>
  <si>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</si>
  <si>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</si>
  <si>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</si>
  <si>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</si>
  <si>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</si>
  <si>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</si>
  <si>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</si>
  <si>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</si>
  <si>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Mean</t>
  </si>
  <si>
    <t>Std dev</t>
  </si>
  <si>
    <t>Variance</t>
  </si>
  <si>
    <t>Time</t>
  </si>
  <si>
    <t>Pred 1</t>
  </si>
  <si>
    <t>Pred 2</t>
  </si>
  <si>
    <t>Results</t>
  </si>
  <si>
    <t>Early Start</t>
  </si>
  <si>
    <t>Early Finish</t>
  </si>
  <si>
    <t>Late  Start</t>
  </si>
  <si>
    <t>Late Finish</t>
  </si>
  <si>
    <t>Slack</t>
  </si>
  <si>
    <t>Critical Variance</t>
  </si>
  <si>
    <t>Project</t>
  </si>
  <si>
    <t>Std.dev</t>
  </si>
  <si>
    <t>Early start computations</t>
  </si>
  <si>
    <t>Late finish computations</t>
  </si>
  <si>
    <t>Graph</t>
  </si>
  <si>
    <t>Critical Activity</t>
  </si>
  <si>
    <t>Noncritical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</si>
</sst>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9"/>
      <color indexed="81"/>
      <name val="Tahoma"/>
      <family val="2"/>
    </font>
    <font>
      <b/>
      <sz val="10"/>
      <color rgb="FFFF66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3F3F3F"/>
      <name val="Calibri"/>
      <family val="2"/>
      <scheme val="minor"/>
    </font>
    <font>
      <b/>
      <sz val="10"/>
      <color rgb="FF3F3F3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1" fillId="3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3" borderId="6" xfId="0" applyFont="1" applyFill="1" applyBorder="1"/>
    <xf numFmtId="0" fontId="7" fillId="0" borderId="5" xfId="0" applyFont="1" applyBorder="1"/>
    <xf numFmtId="0" fontId="1" fillId="0" borderId="0" xfId="0" applyFont="1" applyBorder="1"/>
    <xf numFmtId="0" fontId="1" fillId="0" borderId="7" xfId="0" applyFont="1" applyBorder="1"/>
    <xf numFmtId="0" fontId="1" fillId="2" borderId="0" xfId="0" applyFont="1" applyFill="1" applyBorder="1"/>
    <xf numFmtId="0" fontId="1" fillId="0" borderId="8" xfId="0" applyFont="1" applyBorder="1"/>
    <xf numFmtId="0" fontId="1" fillId="2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9" fillId="0" borderId="0" xfId="0" applyFont="1"/>
    <xf numFmtId="0" fontId="1" fillId="0" borderId="0" xfId="0" applyFont="1" applyAlignment="1">
      <alignment wrapText="1"/>
    </xf>
    <xf numFmtId="0" fontId="8" fillId="4" borderId="1" xfId="0" applyFont="1" applyFill="1" applyBorder="1"/>
    <xf numFmtId="0" fontId="8" fillId="4" borderId="12" xfId="0" applyFont="1" applyFill="1" applyBorder="1"/>
    <xf numFmtId="0" fontId="8" fillId="4" borderId="13" xfId="0" applyFont="1" applyFill="1" applyBorder="1" applyAlignment="1">
      <alignment wrapText="1"/>
    </xf>
    <xf numFmtId="0" fontId="8" fillId="4" borderId="14" xfId="0" applyFont="1" applyFill="1" applyBorder="1" applyAlignment="1">
      <alignment wrapText="1"/>
    </xf>
    <xf numFmtId="0" fontId="8" fillId="4" borderId="15" xfId="0" applyFont="1" applyFill="1" applyBorder="1"/>
    <xf numFmtId="0" fontId="8" fillId="4" borderId="16" xfId="0" applyFont="1" applyFill="1" applyBorder="1"/>
    <xf numFmtId="0" fontId="8" fillId="4" borderId="17" xfId="0" applyFont="1" applyFill="1" applyBorder="1" applyAlignment="1">
      <alignment wrapText="1"/>
    </xf>
    <xf numFmtId="0" fontId="8" fillId="4" borderId="18" xfId="0" applyFont="1" applyFill="1" applyBorder="1"/>
    <xf numFmtId="0" fontId="8" fillId="4" borderId="19" xfId="0" applyFont="1" applyFill="1" applyBorder="1"/>
    <xf numFmtId="0" fontId="9" fillId="4" borderId="13" xfId="0" applyFont="1" applyFill="1" applyBorder="1"/>
    <xf numFmtId="0" fontId="9" fillId="4" borderId="15" xfId="0" applyFont="1" applyFill="1" applyBorder="1"/>
    <xf numFmtId="0" fontId="9" fillId="4" borderId="19" xfId="0" applyFont="1" applyFill="1" applyBorder="1"/>
    <xf numFmtId="0" fontId="8" fillId="4" borderId="20" xfId="0" applyFont="1" applyFill="1" applyBorder="1"/>
    <xf numFmtId="0" fontId="8" fillId="4" borderId="21" xfId="0" applyFont="1" applyFill="1" applyBorder="1"/>
    <xf numFmtId="0" fontId="9" fillId="4" borderId="16" xfId="0" applyFont="1" applyFill="1" applyBorder="1"/>
    <xf numFmtId="0" fontId="9" fillId="4" borderId="17" xfId="0" applyFont="1" applyFill="1" applyBorder="1"/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latin typeface="Calibri"/>
                <a:ea typeface="Calibri"/>
                <a:cs typeface="Calibri"/>
              </a:defRPr>
            </a:pPr>
            <a:r>
              <a:rPr lang="en-US"/>
              <a:t>Gantt Chart</a:t>
            </a:r>
          </a:p>
        </c:rich>
      </c:tx>
      <c:layout/>
      <c:overlay val="0"/>
      <c:spPr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Sheet4!$H$74</c:f>
              <c:strCache>
                <c:ptCount val="1"/>
              </c:strCache>
            </c:strRef>
          </c:tx>
          <c:spPr>
            <a:noFill/>
            <a:ln w="25400">
              <a:noFill/>
            </a:ln>
            <a:effectLst/>
          </c:spPr>
          <c:invertIfNegative val="0"/>
          <c:cat>
            <c:strRef>
              <c:f>Sheet4!$G$75:$G$85</c:f>
              <c:strCache>
                <c:ptCount val="11"/>
                <c:pt idx="0">
                  <c:v>K</c:v>
                </c:pt>
                <c:pt idx="1">
                  <c:v>J</c:v>
                </c:pt>
                <c:pt idx="2">
                  <c:v>I</c:v>
                </c:pt>
                <c:pt idx="3">
                  <c:v>H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Sheet4!$H$75:$H$85</c:f>
              <c:numCache>
                <c:formatCode>General</c:formatCode>
                <c:ptCount val="11"/>
                <c:pt idx="0">
                  <c:v>29</c:v>
                </c:pt>
                <c:pt idx="1">
                  <c:v>15</c:v>
                </c:pt>
                <c:pt idx="2">
                  <c:v>15</c:v>
                </c:pt>
                <c:pt idx="3">
                  <c:v>23</c:v>
                </c:pt>
                <c:pt idx="4">
                  <c:v>13</c:v>
                </c:pt>
                <c:pt idx="5">
                  <c:v>13</c:v>
                </c:pt>
                <c:pt idx="6">
                  <c:v>9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Sheet4!$I$74</c:f>
              <c:strCache>
                <c:ptCount val="1"/>
                <c:pt idx="0">
                  <c:v>Critical Activity</c:v>
                </c:pt>
              </c:strCache>
            </c:strRef>
          </c:tx>
          <c:spPr>
            <a:gradFill flip="none" rotWithShape="1">
              <a:gsLst>
                <a:gs pos="0">
                  <a:srgbClr val="FF0000"/>
                </a:gs>
                <a:gs pos="100000">
                  <a:srgbClr val="FF0000">
                    <a:shade val="46275"/>
                  </a:srgbClr>
                </a:gs>
              </a:gsLst>
              <a:lin ang="5400000" scaled="1"/>
              <a:tileRect/>
            </a:gradFill>
            <a:effectLst/>
          </c:spPr>
          <c:invertIfNegative val="0"/>
          <c:cat>
            <c:strRef>
              <c:f>Sheet4!$G$75:$G$85</c:f>
              <c:strCache>
                <c:ptCount val="11"/>
                <c:pt idx="0">
                  <c:v>K</c:v>
                </c:pt>
                <c:pt idx="1">
                  <c:v>J</c:v>
                </c:pt>
                <c:pt idx="2">
                  <c:v>I</c:v>
                </c:pt>
                <c:pt idx="3">
                  <c:v>H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Sheet4!$I$75:$I$85</c:f>
              <c:numCache>
                <c:formatCode>General</c:formatCode>
                <c:ptCount val="11"/>
                <c:pt idx="0">
                  <c:v>8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10</c:v>
                </c:pt>
                <c:pt idx="6">
                  <c:v>4</c:v>
                </c:pt>
                <c:pt idx="7">
                  <c:v>7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Sheet4!$J$74</c:f>
              <c:strCache>
                <c:ptCount val="1"/>
                <c:pt idx="0">
                  <c:v>Noncritical Activity</c:v>
                </c:pt>
              </c:strCache>
            </c:strRef>
          </c:tx>
          <c:spPr>
            <a:gradFill flip="none" rotWithShape="1">
              <a:gsLst>
                <a:gs pos="0">
                  <a:srgbClr val="FFFFCC"/>
                </a:gs>
                <a:gs pos="100000">
                  <a:srgbClr val="9BBB59">
                    <a:shade val="46275"/>
                  </a:srgbClr>
                </a:gs>
              </a:gsLst>
              <a:lin ang="5400000" scaled="1"/>
              <a:tileRect/>
            </a:gradFill>
            <a:effectLst/>
          </c:spPr>
          <c:invertIfNegative val="0"/>
          <c:cat>
            <c:strRef>
              <c:f>Sheet4!$G$75:$G$85</c:f>
              <c:strCache>
                <c:ptCount val="11"/>
                <c:pt idx="0">
                  <c:v>K</c:v>
                </c:pt>
                <c:pt idx="1">
                  <c:v>J</c:v>
                </c:pt>
                <c:pt idx="2">
                  <c:v>I</c:v>
                </c:pt>
                <c:pt idx="3">
                  <c:v>H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Sheet4!$J$75:$J$85</c:f>
              <c:numCache>
                <c:formatCode>General</c:formatCode>
                <c:ptCount val="11"/>
                <c:pt idx="0">
                  <c:v>0</c:v>
                </c:pt>
                <c:pt idx="1">
                  <c:v>16</c:v>
                </c:pt>
                <c:pt idx="2">
                  <c:v>11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6</c:v>
                </c:pt>
              </c:numCache>
            </c:numRef>
          </c:val>
        </c:ser>
        <c:ser>
          <c:idx val="3"/>
          <c:order val="3"/>
          <c:tx>
            <c:strRef>
              <c:f>Sheet4!$K$74</c:f>
              <c:strCache>
                <c:ptCount val="1"/>
                <c:pt idx="0">
                  <c:v>Slack</c:v>
                </c:pt>
              </c:strCache>
            </c:strRef>
          </c:tx>
          <c:spPr>
            <a:gradFill flip="none" rotWithShape="1">
              <a:gsLst>
                <a:gs pos="0">
                  <a:srgbClr val="C0C0C0"/>
                </a:gs>
                <a:gs pos="100000">
                  <a:srgbClr val="4F81BD">
                    <a:shade val="46275"/>
                  </a:srgbClr>
                </a:gs>
              </a:gsLst>
              <a:lin ang="5400000" scaled="1"/>
              <a:tileRect/>
            </a:gradFill>
            <a:effectLst/>
          </c:spPr>
          <c:invertIfNegative val="0"/>
          <c:cat>
            <c:strRef>
              <c:f>Sheet4!$G$75:$G$85</c:f>
              <c:strCache>
                <c:ptCount val="11"/>
                <c:pt idx="0">
                  <c:v>K</c:v>
                </c:pt>
                <c:pt idx="1">
                  <c:v>J</c:v>
                </c:pt>
                <c:pt idx="2">
                  <c:v>I</c:v>
                </c:pt>
                <c:pt idx="3">
                  <c:v>H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Sheet4!$K$75:$K$85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728960"/>
        <c:axId val="114730496"/>
      </c:barChart>
      <c:catAx>
        <c:axId val="114728960"/>
        <c:scaling>
          <c:orientation val="minMax"/>
        </c:scaling>
        <c:delete val="0"/>
        <c:axPos val="l"/>
        <c:majorTickMark val="out"/>
        <c:minorTickMark val="none"/>
        <c:tickLblPos val="nextTo"/>
        <c:crossAx val="11473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7304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4728960"/>
        <c:crossesAt val="1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effectLst/>
  </c:spPr>
  <c:txPr>
    <a:bodyPr/>
    <a:lstStyle/>
    <a:p>
      <a:pPr>
        <a:defRPr sz="1000" b="0" i="0" u="none" strike="noStrike" baseline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363220</xdr:colOff>
      <xdr:row>4</xdr:row>
      <xdr:rowOff>20320</xdr:rowOff>
    </xdr:from>
    <xdr:to>
      <xdr:col>15</xdr:col>
      <xdr:colOff>200660</xdr:colOff>
      <xdr:row>24</xdr:row>
      <xdr:rowOff>78740</xdr:rowOff>
    </xdr:to>
    <xdr:graphicFrame macro="">
      <xdr:nvGraphicFramePr>
        <xdr:cNvPr id="2" name="hjwGraph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254000</xdr:colOff>
      <xdr:row>1</xdr:row>
      <xdr:rowOff>0</xdr:rowOff>
    </xdr:from>
    <xdr:to>
      <xdr:col>8</xdr:col>
      <xdr:colOff>600075</xdr:colOff>
      <xdr:row>2</xdr:row>
      <xdr:rowOff>155575</xdr:rowOff>
    </xdr:to>
    <xdr:sp macro="" textlink="">
      <xdr:nvSpPr>
        <xdr:cNvPr id="3" name="messageTextbox"/>
        <xdr:cNvSpPr txBox="1"/>
      </xdr:nvSpPr>
      <xdr:spPr>
        <a:xfrm>
          <a:off x="254000" y="238125"/>
          <a:ext cx="5080000" cy="317500"/>
        </a:xfrm>
        <a:prstGeom prst="rect">
          <a:avLst/>
        </a:prstGeom>
        <a:solidFill>
          <a:srgbClr val="FFEB9C"/>
        </a:solidFill>
        <a:ln w="1" cmpd="sng">
          <a:solidFill>
            <a:srgbClr val="000000"/>
          </a:solidFill>
          <a:prstDash val="solid"/>
        </a:ln>
        <a:effectLst>
          <a:outerShdw blurRad="63500" dist="37357" dir="2700000" rotWithShape="0">
            <a:scrgbClr r="0" g="0" b="0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r>
            <a:rPr lang="en-US" sz="900" b="0" i="0" u="none" strike="noStrike" baseline="0">
              <a:solidFill>
                <a:srgbClr val="9C6500"/>
              </a:solidFill>
              <a:latin typeface="Arial"/>
            </a:rPr>
            <a:t>Enter the times in the appropriate column(s). Enter the precedences, one per column. (Do not try to use commas). 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5"/>
  <sheetViews>
    <sheetView tabSelected="1" topLeftCell="A2" workbookViewId="0">
      <selection activeCell="O34" sqref="O34"/>
    </sheetView>
  </sheetViews>
  <sheetFormatPr defaultRowHeight="12.75" x14ac:dyDescent="0.2"/>
  <cols>
    <col min="1" max="1" width="9.140625" style="1"/>
    <col min="2" max="6" width="8.7109375" style="1" customWidth="1"/>
    <col min="7" max="12" width="9.140625" style="1"/>
    <col min="13" max="13" width="11.42578125" style="1" bestFit="1" customWidth="1"/>
    <col min="14" max="16384" width="9.140625" style="1"/>
  </cols>
  <sheetData>
    <row r="1" spans="1:8" ht="18.75" x14ac:dyDescent="0.3">
      <c r="A1" s="3" t="s">
        <v>0</v>
      </c>
      <c r="B1" s="4"/>
      <c r="C1" s="4"/>
      <c r="D1" s="4" t="s">
        <v>1</v>
      </c>
      <c r="E1" s="4"/>
      <c r="F1" s="4"/>
      <c r="G1" s="4"/>
      <c r="H1" s="4"/>
    </row>
    <row r="2" spans="1:8" x14ac:dyDescent="0.2">
      <c r="A2" s="2"/>
      <c r="B2" s="2"/>
    </row>
    <row r="4" spans="1:8" ht="13.5" thickBot="1" x14ac:dyDescent="0.25">
      <c r="A4" s="5" t="s">
        <v>2</v>
      </c>
    </row>
    <row r="5" spans="1:8" x14ac:dyDescent="0.2">
      <c r="A5" s="8" t="s">
        <v>5</v>
      </c>
      <c r="B5" s="9" t="s">
        <v>6</v>
      </c>
      <c r="C5" s="9" t="s">
        <v>7</v>
      </c>
      <c r="D5" s="10" t="s">
        <v>8</v>
      </c>
      <c r="F5" s="1" t="s">
        <v>20</v>
      </c>
      <c r="G5" s="1" t="s">
        <v>21</v>
      </c>
      <c r="H5" s="1" t="s">
        <v>22</v>
      </c>
    </row>
    <row r="6" spans="1:8" x14ac:dyDescent="0.2">
      <c r="A6" s="11" t="s">
        <v>9</v>
      </c>
      <c r="B6" s="7">
        <v>3</v>
      </c>
      <c r="C6" s="7">
        <v>6</v>
      </c>
      <c r="D6" s="12">
        <v>9</v>
      </c>
      <c r="F6" s="1">
        <f>(B6+4*C6+D6)/6</f>
        <v>6</v>
      </c>
      <c r="G6" s="1">
        <f>(D6-B6)/6</f>
        <v>1</v>
      </c>
      <c r="H6" s="1">
        <f>G6^2</f>
        <v>1</v>
      </c>
    </row>
    <row r="7" spans="1:8" x14ac:dyDescent="0.2">
      <c r="A7" s="11" t="s">
        <v>10</v>
      </c>
      <c r="B7" s="7">
        <v>2</v>
      </c>
      <c r="C7" s="7">
        <v>4</v>
      </c>
      <c r="D7" s="12">
        <v>6</v>
      </c>
      <c r="F7" s="1">
        <f t="shared" ref="F7:F16" si="0">(B7+4*C7+D7)/6</f>
        <v>4</v>
      </c>
      <c r="G7" s="1">
        <f t="shared" ref="G7:G16" si="1">(D7-B7)/6</f>
        <v>0.66666666666666663</v>
      </c>
      <c r="H7" s="1">
        <f t="shared" ref="H7:H16" si="2">G7^2</f>
        <v>0.44444444444444442</v>
      </c>
    </row>
    <row r="8" spans="1:8" x14ac:dyDescent="0.2">
      <c r="A8" s="11" t="s">
        <v>11</v>
      </c>
      <c r="B8" s="7">
        <v>1</v>
      </c>
      <c r="C8" s="7">
        <v>2</v>
      </c>
      <c r="D8" s="12">
        <v>3</v>
      </c>
      <c r="F8" s="1">
        <f t="shared" si="0"/>
        <v>2</v>
      </c>
      <c r="G8" s="1">
        <f t="shared" si="1"/>
        <v>0.33333333333333331</v>
      </c>
      <c r="H8" s="1">
        <f t="shared" si="2"/>
        <v>0.1111111111111111</v>
      </c>
    </row>
    <row r="9" spans="1:8" x14ac:dyDescent="0.2">
      <c r="A9" s="11" t="s">
        <v>12</v>
      </c>
      <c r="B9" s="7">
        <v>6</v>
      </c>
      <c r="C9" s="7">
        <v>7</v>
      </c>
      <c r="D9" s="12">
        <v>8</v>
      </c>
      <c r="F9" s="1">
        <f t="shared" si="0"/>
        <v>7</v>
      </c>
      <c r="G9" s="1">
        <f t="shared" si="1"/>
        <v>0.33333333333333331</v>
      </c>
      <c r="H9" s="1">
        <f t="shared" si="2"/>
        <v>0.1111111111111111</v>
      </c>
    </row>
    <row r="10" spans="1:8" x14ac:dyDescent="0.2">
      <c r="A10" s="11" t="s">
        <v>13</v>
      </c>
      <c r="B10" s="7">
        <v>2</v>
      </c>
      <c r="C10" s="7">
        <v>4</v>
      </c>
      <c r="D10" s="12">
        <v>6</v>
      </c>
      <c r="F10" s="1">
        <f t="shared" si="0"/>
        <v>4</v>
      </c>
      <c r="G10" s="1">
        <f t="shared" si="1"/>
        <v>0.66666666666666663</v>
      </c>
      <c r="H10" s="1">
        <f t="shared" si="2"/>
        <v>0.44444444444444442</v>
      </c>
    </row>
    <row r="11" spans="1:8" x14ac:dyDescent="0.2">
      <c r="A11" s="11" t="s">
        <v>14</v>
      </c>
      <c r="B11" s="7">
        <v>6</v>
      </c>
      <c r="C11" s="7">
        <v>10</v>
      </c>
      <c r="D11" s="12">
        <v>14</v>
      </c>
      <c r="F11" s="1">
        <f t="shared" si="0"/>
        <v>10</v>
      </c>
      <c r="G11" s="1">
        <f t="shared" si="1"/>
        <v>1.3333333333333333</v>
      </c>
      <c r="H11" s="1">
        <f t="shared" si="2"/>
        <v>1.7777777777777777</v>
      </c>
    </row>
    <row r="12" spans="1:8" x14ac:dyDescent="0.2">
      <c r="A12" s="11" t="s">
        <v>15</v>
      </c>
      <c r="B12" s="7">
        <v>1</v>
      </c>
      <c r="C12" s="7">
        <v>2</v>
      </c>
      <c r="D12" s="12">
        <v>6</v>
      </c>
      <c r="F12" s="1">
        <f t="shared" si="0"/>
        <v>2.5</v>
      </c>
      <c r="G12" s="1">
        <f t="shared" si="1"/>
        <v>0.83333333333333337</v>
      </c>
      <c r="H12" s="1">
        <f t="shared" si="2"/>
        <v>0.69444444444444453</v>
      </c>
    </row>
    <row r="13" spans="1:8" x14ac:dyDescent="0.2">
      <c r="A13" s="11" t="s">
        <v>16</v>
      </c>
      <c r="B13" s="7">
        <v>3</v>
      </c>
      <c r="C13" s="7">
        <v>6</v>
      </c>
      <c r="D13" s="12">
        <v>9</v>
      </c>
      <c r="F13" s="1">
        <f t="shared" si="0"/>
        <v>6</v>
      </c>
      <c r="G13" s="1">
        <f t="shared" si="1"/>
        <v>1</v>
      </c>
      <c r="H13" s="1">
        <f t="shared" si="2"/>
        <v>1</v>
      </c>
    </row>
    <row r="14" spans="1:8" x14ac:dyDescent="0.2">
      <c r="A14" s="11" t="s">
        <v>17</v>
      </c>
      <c r="B14" s="7">
        <v>10</v>
      </c>
      <c r="C14" s="7">
        <v>11</v>
      </c>
      <c r="D14" s="12">
        <v>12</v>
      </c>
      <c r="F14" s="1">
        <f t="shared" si="0"/>
        <v>11</v>
      </c>
      <c r="G14" s="1">
        <f t="shared" si="1"/>
        <v>0.33333333333333331</v>
      </c>
      <c r="H14" s="1">
        <f t="shared" si="2"/>
        <v>0.1111111111111111</v>
      </c>
    </row>
    <row r="15" spans="1:8" x14ac:dyDescent="0.2">
      <c r="A15" s="11" t="s">
        <v>18</v>
      </c>
      <c r="B15" s="7">
        <v>14</v>
      </c>
      <c r="C15" s="7">
        <v>16</v>
      </c>
      <c r="D15" s="12">
        <v>21</v>
      </c>
      <c r="F15" s="1">
        <f t="shared" si="0"/>
        <v>16.5</v>
      </c>
      <c r="G15" s="1">
        <f t="shared" si="1"/>
        <v>1.1666666666666667</v>
      </c>
      <c r="H15" s="1">
        <f t="shared" si="2"/>
        <v>1.3611111111111114</v>
      </c>
    </row>
    <row r="16" spans="1:8" x14ac:dyDescent="0.2">
      <c r="A16" s="11" t="s">
        <v>19</v>
      </c>
      <c r="B16" s="7">
        <v>2</v>
      </c>
      <c r="C16" s="7">
        <v>8</v>
      </c>
      <c r="D16" s="12">
        <v>11</v>
      </c>
      <c r="F16" s="1">
        <f t="shared" si="0"/>
        <v>7.5</v>
      </c>
      <c r="G16" s="1">
        <f t="shared" si="1"/>
        <v>1.5</v>
      </c>
      <c r="H16" s="1">
        <f t="shared" si="2"/>
        <v>2.25</v>
      </c>
    </row>
    <row r="17" spans="1:9" x14ac:dyDescent="0.2">
      <c r="A17" s="13" t="s">
        <v>4</v>
      </c>
      <c r="B17" s="14"/>
      <c r="C17" s="14" t="s">
        <v>3</v>
      </c>
      <c r="D17" s="15"/>
    </row>
    <row r="18" spans="1:9" x14ac:dyDescent="0.2">
      <c r="A18" s="11" t="s">
        <v>5</v>
      </c>
      <c r="B18" s="14" t="s">
        <v>23</v>
      </c>
      <c r="C18" s="14" t="s">
        <v>24</v>
      </c>
      <c r="D18" s="15" t="s">
        <v>25</v>
      </c>
    </row>
    <row r="19" spans="1:9" x14ac:dyDescent="0.2">
      <c r="A19" s="11" t="str">
        <f>A6</f>
        <v>A</v>
      </c>
      <c r="B19" s="16">
        <v>6</v>
      </c>
      <c r="C19" s="7"/>
      <c r="D19" s="12"/>
    </row>
    <row r="20" spans="1:9" x14ac:dyDescent="0.2">
      <c r="A20" s="11" t="str">
        <f>A7</f>
        <v>B</v>
      </c>
      <c r="B20" s="16">
        <v>4</v>
      </c>
      <c r="C20" s="7"/>
      <c r="D20" s="12"/>
    </row>
    <row r="21" spans="1:9" x14ac:dyDescent="0.2">
      <c r="A21" s="11" t="str">
        <f>A8</f>
        <v>C</v>
      </c>
      <c r="B21" s="16">
        <v>2</v>
      </c>
      <c r="C21" s="7"/>
      <c r="D21" s="12"/>
    </row>
    <row r="22" spans="1:9" x14ac:dyDescent="0.2">
      <c r="A22" s="11" t="str">
        <f>A9</f>
        <v>D</v>
      </c>
      <c r="B22" s="16">
        <v>7</v>
      </c>
      <c r="C22" s="7" t="s">
        <v>11</v>
      </c>
      <c r="D22" s="12"/>
    </row>
    <row r="23" spans="1:9" x14ac:dyDescent="0.2">
      <c r="A23" s="11" t="str">
        <f>A10</f>
        <v>E</v>
      </c>
      <c r="B23" s="16">
        <v>4</v>
      </c>
      <c r="C23" s="7" t="s">
        <v>10</v>
      </c>
      <c r="D23" s="12" t="s">
        <v>12</v>
      </c>
    </row>
    <row r="24" spans="1:9" x14ac:dyDescent="0.2">
      <c r="A24" s="11" t="str">
        <f>A11</f>
        <v>F</v>
      </c>
      <c r="B24" s="16">
        <v>10</v>
      </c>
      <c r="C24" s="7" t="s">
        <v>9</v>
      </c>
      <c r="D24" s="12" t="s">
        <v>13</v>
      </c>
    </row>
    <row r="25" spans="1:9" x14ac:dyDescent="0.2">
      <c r="A25" s="11" t="str">
        <f>A12</f>
        <v>G</v>
      </c>
      <c r="B25" s="16">
        <v>2</v>
      </c>
      <c r="C25" s="7" t="s">
        <v>9</v>
      </c>
      <c r="D25" s="12" t="s">
        <v>13</v>
      </c>
    </row>
    <row r="26" spans="1:9" x14ac:dyDescent="0.2">
      <c r="A26" s="11" t="str">
        <f>A13</f>
        <v>H</v>
      </c>
      <c r="B26" s="16">
        <v>6</v>
      </c>
      <c r="C26" s="7" t="s">
        <v>14</v>
      </c>
      <c r="D26" s="12"/>
    </row>
    <row r="27" spans="1:9" x14ac:dyDescent="0.2">
      <c r="A27" s="11" t="str">
        <f>A14</f>
        <v>I</v>
      </c>
      <c r="B27" s="16">
        <v>11</v>
      </c>
      <c r="C27" s="7" t="s">
        <v>15</v>
      </c>
      <c r="D27" s="12"/>
    </row>
    <row r="28" spans="1:9" x14ac:dyDescent="0.2">
      <c r="A28" s="11" t="str">
        <f>A15</f>
        <v>J</v>
      </c>
      <c r="B28" s="16">
        <v>16</v>
      </c>
      <c r="C28" s="7" t="s">
        <v>15</v>
      </c>
      <c r="D28" s="12"/>
    </row>
    <row r="29" spans="1:9" ht="13.5" thickBot="1" x14ac:dyDescent="0.25">
      <c r="A29" s="17" t="str">
        <f>A16</f>
        <v>K</v>
      </c>
      <c r="B29" s="18">
        <v>8</v>
      </c>
      <c r="C29" s="19" t="s">
        <v>16</v>
      </c>
      <c r="D29" s="20" t="s">
        <v>17</v>
      </c>
    </row>
    <row r="31" spans="1:9" ht="13.5" thickBot="1" x14ac:dyDescent="0.25">
      <c r="A31" s="21" t="s">
        <v>26</v>
      </c>
    </row>
    <row r="32" spans="1:9" s="22" customFormat="1" ht="25.5" x14ac:dyDescent="0.2">
      <c r="A32" s="25" t="s">
        <v>5</v>
      </c>
      <c r="B32" s="26" t="s">
        <v>27</v>
      </c>
      <c r="C32" s="26" t="s">
        <v>28</v>
      </c>
      <c r="D32" s="26" t="s">
        <v>29</v>
      </c>
      <c r="E32" s="26" t="s">
        <v>30</v>
      </c>
      <c r="F32" s="29" t="s">
        <v>31</v>
      </c>
      <c r="H32" s="25" t="s">
        <v>22</v>
      </c>
      <c r="I32" s="29" t="s">
        <v>32</v>
      </c>
    </row>
    <row r="33" spans="1:9" x14ac:dyDescent="0.2">
      <c r="A33" s="24" t="str">
        <f>A19</f>
        <v>A</v>
      </c>
      <c r="B33" s="23">
        <f>MAX(C47:D47)</f>
        <v>0</v>
      </c>
      <c r="C33" s="23">
        <f>B19+B33</f>
        <v>6</v>
      </c>
      <c r="D33" s="23">
        <f>E33-B19</f>
        <v>7</v>
      </c>
      <c r="E33" s="23">
        <f>B72</f>
        <v>13</v>
      </c>
      <c r="F33" s="30">
        <f>IF(D33-B33&lt;0.00000001,0,D33-B33)</f>
        <v>7</v>
      </c>
      <c r="H33" s="24">
        <f>H6</f>
        <v>1</v>
      </c>
      <c r="I33" s="30" t="str">
        <f>IF(F33&lt;0.00001,H6,"")</f>
        <v/>
      </c>
    </row>
    <row r="34" spans="1:9" x14ac:dyDescent="0.2">
      <c r="A34" s="24" t="str">
        <f t="shared" ref="A34:A43" si="3">A20</f>
        <v>B</v>
      </c>
      <c r="B34" s="23">
        <f t="shared" ref="B34:B43" si="4">MAX(C48:D48)</f>
        <v>0</v>
      </c>
      <c r="C34" s="23">
        <f t="shared" ref="C34:C43" si="5">B20+B34</f>
        <v>4</v>
      </c>
      <c r="D34" s="23">
        <f t="shared" ref="D34:D43" si="6">E34-B20</f>
        <v>5</v>
      </c>
      <c r="E34" s="23">
        <f>C72</f>
        <v>9</v>
      </c>
      <c r="F34" s="30">
        <f t="shared" ref="F34:F43" si="7">IF(D34-B34&lt;0.00000001,0,D34-B34)</f>
        <v>5</v>
      </c>
      <c r="H34" s="24">
        <f t="shared" ref="H34:H43" si="8">H7</f>
        <v>0.44444444444444442</v>
      </c>
      <c r="I34" s="30" t="str">
        <f t="shared" ref="I34:I43" si="9">IF(F34&lt;0.00001,H7,"")</f>
        <v/>
      </c>
    </row>
    <row r="35" spans="1:9" x14ac:dyDescent="0.2">
      <c r="A35" s="24" t="str">
        <f t="shared" si="3"/>
        <v>C</v>
      </c>
      <c r="B35" s="23">
        <f t="shared" si="4"/>
        <v>0</v>
      </c>
      <c r="C35" s="23">
        <f t="shared" si="5"/>
        <v>2</v>
      </c>
      <c r="D35" s="23">
        <f t="shared" si="6"/>
        <v>0</v>
      </c>
      <c r="E35" s="23">
        <f>D72</f>
        <v>2</v>
      </c>
      <c r="F35" s="30">
        <f t="shared" si="7"/>
        <v>0</v>
      </c>
      <c r="H35" s="24">
        <f t="shared" si="8"/>
        <v>0.1111111111111111</v>
      </c>
      <c r="I35" s="30">
        <f t="shared" si="9"/>
        <v>0.1111111111111111</v>
      </c>
    </row>
    <row r="36" spans="1:9" x14ac:dyDescent="0.2">
      <c r="A36" s="24" t="str">
        <f t="shared" si="3"/>
        <v>D</v>
      </c>
      <c r="B36" s="23">
        <f t="shared" si="4"/>
        <v>2</v>
      </c>
      <c r="C36" s="23">
        <f t="shared" si="5"/>
        <v>9</v>
      </c>
      <c r="D36" s="23">
        <f t="shared" si="6"/>
        <v>2</v>
      </c>
      <c r="E36" s="23">
        <f>E72</f>
        <v>9</v>
      </c>
      <c r="F36" s="30">
        <f t="shared" si="7"/>
        <v>0</v>
      </c>
      <c r="H36" s="24">
        <f t="shared" si="8"/>
        <v>0.1111111111111111</v>
      </c>
      <c r="I36" s="30">
        <f t="shared" si="9"/>
        <v>0.1111111111111111</v>
      </c>
    </row>
    <row r="37" spans="1:9" x14ac:dyDescent="0.2">
      <c r="A37" s="24" t="str">
        <f t="shared" si="3"/>
        <v>E</v>
      </c>
      <c r="B37" s="23">
        <f t="shared" si="4"/>
        <v>9</v>
      </c>
      <c r="C37" s="23">
        <f t="shared" si="5"/>
        <v>13</v>
      </c>
      <c r="D37" s="23">
        <f t="shared" si="6"/>
        <v>9</v>
      </c>
      <c r="E37" s="23">
        <f>F72</f>
        <v>13</v>
      </c>
      <c r="F37" s="30">
        <f t="shared" si="7"/>
        <v>0</v>
      </c>
      <c r="H37" s="24">
        <f t="shared" si="8"/>
        <v>0.44444444444444442</v>
      </c>
      <c r="I37" s="30">
        <f t="shared" si="9"/>
        <v>0.44444444444444442</v>
      </c>
    </row>
    <row r="38" spans="1:9" x14ac:dyDescent="0.2">
      <c r="A38" s="24" t="str">
        <f t="shared" si="3"/>
        <v>F</v>
      </c>
      <c r="B38" s="23">
        <f t="shared" si="4"/>
        <v>13</v>
      </c>
      <c r="C38" s="23">
        <f t="shared" si="5"/>
        <v>23</v>
      </c>
      <c r="D38" s="23">
        <f t="shared" si="6"/>
        <v>13</v>
      </c>
      <c r="E38" s="23">
        <f>G72</f>
        <v>23</v>
      </c>
      <c r="F38" s="30">
        <f t="shared" si="7"/>
        <v>0</v>
      </c>
      <c r="H38" s="24">
        <f t="shared" si="8"/>
        <v>1.7777777777777777</v>
      </c>
      <c r="I38" s="30">
        <f t="shared" si="9"/>
        <v>1.7777777777777777</v>
      </c>
    </row>
    <row r="39" spans="1:9" x14ac:dyDescent="0.2">
      <c r="A39" s="24" t="str">
        <f t="shared" si="3"/>
        <v>G</v>
      </c>
      <c r="B39" s="23">
        <f t="shared" si="4"/>
        <v>13</v>
      </c>
      <c r="C39" s="23">
        <f t="shared" si="5"/>
        <v>15</v>
      </c>
      <c r="D39" s="23">
        <f t="shared" si="6"/>
        <v>16</v>
      </c>
      <c r="E39" s="23">
        <f>H72</f>
        <v>18</v>
      </c>
      <c r="F39" s="30">
        <f t="shared" si="7"/>
        <v>3</v>
      </c>
      <c r="H39" s="24">
        <f t="shared" si="8"/>
        <v>0.69444444444444453</v>
      </c>
      <c r="I39" s="30" t="str">
        <f t="shared" si="9"/>
        <v/>
      </c>
    </row>
    <row r="40" spans="1:9" x14ac:dyDescent="0.2">
      <c r="A40" s="24" t="str">
        <f t="shared" si="3"/>
        <v>H</v>
      </c>
      <c r="B40" s="23">
        <f t="shared" si="4"/>
        <v>23</v>
      </c>
      <c r="C40" s="23">
        <f t="shared" si="5"/>
        <v>29</v>
      </c>
      <c r="D40" s="23">
        <f t="shared" si="6"/>
        <v>23</v>
      </c>
      <c r="E40" s="23">
        <f>I72</f>
        <v>29</v>
      </c>
      <c r="F40" s="30">
        <f t="shared" si="7"/>
        <v>0</v>
      </c>
      <c r="H40" s="24">
        <f t="shared" si="8"/>
        <v>1</v>
      </c>
      <c r="I40" s="30">
        <f t="shared" si="9"/>
        <v>1</v>
      </c>
    </row>
    <row r="41" spans="1:9" x14ac:dyDescent="0.2">
      <c r="A41" s="24" t="str">
        <f t="shared" si="3"/>
        <v>I</v>
      </c>
      <c r="B41" s="23">
        <f t="shared" si="4"/>
        <v>15</v>
      </c>
      <c r="C41" s="23">
        <f t="shared" si="5"/>
        <v>26</v>
      </c>
      <c r="D41" s="23">
        <f t="shared" si="6"/>
        <v>18</v>
      </c>
      <c r="E41" s="23">
        <f>J72</f>
        <v>29</v>
      </c>
      <c r="F41" s="30">
        <f t="shared" si="7"/>
        <v>3</v>
      </c>
      <c r="H41" s="24">
        <f t="shared" si="8"/>
        <v>0.1111111111111111</v>
      </c>
      <c r="I41" s="30" t="str">
        <f t="shared" si="9"/>
        <v/>
      </c>
    </row>
    <row r="42" spans="1:9" x14ac:dyDescent="0.2">
      <c r="A42" s="24" t="str">
        <f t="shared" si="3"/>
        <v>J</v>
      </c>
      <c r="B42" s="23">
        <f t="shared" si="4"/>
        <v>15</v>
      </c>
      <c r="C42" s="23">
        <f t="shared" si="5"/>
        <v>31</v>
      </c>
      <c r="D42" s="23">
        <f t="shared" si="6"/>
        <v>21</v>
      </c>
      <c r="E42" s="23">
        <f>K72</f>
        <v>37</v>
      </c>
      <c r="F42" s="30">
        <f t="shared" si="7"/>
        <v>6</v>
      </c>
      <c r="H42" s="24">
        <f t="shared" si="8"/>
        <v>1.3611111111111114</v>
      </c>
      <c r="I42" s="30" t="str">
        <f t="shared" si="9"/>
        <v/>
      </c>
    </row>
    <row r="43" spans="1:9" ht="13.5" thickBot="1" x14ac:dyDescent="0.25">
      <c r="A43" s="24" t="str">
        <f t="shared" si="3"/>
        <v>K</v>
      </c>
      <c r="B43" s="23">
        <f t="shared" si="4"/>
        <v>29</v>
      </c>
      <c r="C43" s="23">
        <f t="shared" si="5"/>
        <v>37</v>
      </c>
      <c r="D43" s="23">
        <f t="shared" si="6"/>
        <v>29</v>
      </c>
      <c r="E43" s="23">
        <f>L72</f>
        <v>37</v>
      </c>
      <c r="F43" s="30">
        <f t="shared" si="7"/>
        <v>0</v>
      </c>
      <c r="H43" s="35">
        <f t="shared" si="8"/>
        <v>2.25</v>
      </c>
      <c r="I43" s="36">
        <f t="shared" si="9"/>
        <v>2.25</v>
      </c>
    </row>
    <row r="44" spans="1:9" ht="13.5" thickBot="1" x14ac:dyDescent="0.25">
      <c r="A44" s="27"/>
      <c r="B44" s="37" t="s">
        <v>33</v>
      </c>
      <c r="C44" s="37">
        <f>MAX(C33:C43)</f>
        <v>37</v>
      </c>
      <c r="D44" s="28"/>
      <c r="E44" s="28"/>
      <c r="F44" s="31"/>
      <c r="H44" s="32" t="s">
        <v>33</v>
      </c>
      <c r="I44" s="38">
        <f>SUM(I33:I43)</f>
        <v>5.6944444444444446</v>
      </c>
    </row>
    <row r="45" spans="1:9" ht="13.5" thickBot="1" x14ac:dyDescent="0.25">
      <c r="H45" s="33" t="s">
        <v>34</v>
      </c>
      <c r="I45" s="34">
        <f>SQRT(I44)</f>
        <v>2.386303510546059</v>
      </c>
    </row>
    <row r="46" spans="1:9" x14ac:dyDescent="0.2">
      <c r="A46" s="6" t="s">
        <v>35</v>
      </c>
    </row>
    <row r="47" spans="1:9" x14ac:dyDescent="0.2">
      <c r="A47" s="1" t="str">
        <f>A19</f>
        <v>A</v>
      </c>
      <c r="C47" s="1">
        <f>IF(ISNUMBER(VLOOKUP(C19,$A$33:$C$43,3,FALSE)),VLOOKUP(C19,$A$33:$C$43,3,FALSE),0)</f>
        <v>0</v>
      </c>
      <c r="D47" s="1">
        <f t="shared" ref="D47" si="10">IF(ISNUMBER(VLOOKUP(D19,$A$33:$C$43,3,FALSE)),VLOOKUP(D19,$A$33:$C$43,3,FALSE),0)</f>
        <v>0</v>
      </c>
    </row>
    <row r="48" spans="1:9" x14ac:dyDescent="0.2">
      <c r="A48" s="1" t="str">
        <f t="shared" ref="A48:A57" si="11">A20</f>
        <v>B</v>
      </c>
      <c r="C48" s="1">
        <f t="shared" ref="C48:D57" si="12">IF(ISNUMBER(VLOOKUP(C20,$A$33:$C$43,3,FALSE)),VLOOKUP(C20,$A$33:$C$43,3,FALSE),0)</f>
        <v>0</v>
      </c>
      <c r="D48" s="1">
        <f t="shared" si="12"/>
        <v>0</v>
      </c>
    </row>
    <row r="49" spans="1:12" x14ac:dyDescent="0.2">
      <c r="A49" s="1" t="str">
        <f t="shared" si="11"/>
        <v>C</v>
      </c>
      <c r="C49" s="1">
        <f t="shared" si="12"/>
        <v>0</v>
      </c>
      <c r="D49" s="1">
        <f t="shared" si="12"/>
        <v>0</v>
      </c>
    </row>
    <row r="50" spans="1:12" x14ac:dyDescent="0.2">
      <c r="A50" s="1" t="str">
        <f t="shared" si="11"/>
        <v>D</v>
      </c>
      <c r="C50" s="1">
        <f t="shared" si="12"/>
        <v>2</v>
      </c>
      <c r="D50" s="1">
        <f t="shared" si="12"/>
        <v>0</v>
      </c>
    </row>
    <row r="51" spans="1:12" x14ac:dyDescent="0.2">
      <c r="A51" s="1" t="str">
        <f t="shared" si="11"/>
        <v>E</v>
      </c>
      <c r="C51" s="1">
        <f t="shared" si="12"/>
        <v>4</v>
      </c>
      <c r="D51" s="1">
        <f t="shared" si="12"/>
        <v>9</v>
      </c>
    </row>
    <row r="52" spans="1:12" x14ac:dyDescent="0.2">
      <c r="A52" s="1" t="str">
        <f t="shared" si="11"/>
        <v>F</v>
      </c>
      <c r="C52" s="1">
        <f t="shared" si="12"/>
        <v>6</v>
      </c>
      <c r="D52" s="1">
        <f t="shared" si="12"/>
        <v>13</v>
      </c>
    </row>
    <row r="53" spans="1:12" x14ac:dyDescent="0.2">
      <c r="A53" s="1" t="str">
        <f t="shared" si="11"/>
        <v>G</v>
      </c>
      <c r="C53" s="1">
        <f t="shared" si="12"/>
        <v>6</v>
      </c>
      <c r="D53" s="1">
        <f t="shared" si="12"/>
        <v>13</v>
      </c>
    </row>
    <row r="54" spans="1:12" x14ac:dyDescent="0.2">
      <c r="A54" s="1" t="str">
        <f t="shared" si="11"/>
        <v>H</v>
      </c>
      <c r="C54" s="1">
        <f t="shared" si="12"/>
        <v>23</v>
      </c>
      <c r="D54" s="1">
        <f t="shared" si="12"/>
        <v>0</v>
      </c>
    </row>
    <row r="55" spans="1:12" x14ac:dyDescent="0.2">
      <c r="A55" s="1" t="str">
        <f t="shared" si="11"/>
        <v>I</v>
      </c>
      <c r="C55" s="1">
        <f t="shared" si="12"/>
        <v>15</v>
      </c>
      <c r="D55" s="1">
        <f t="shared" si="12"/>
        <v>0</v>
      </c>
    </row>
    <row r="56" spans="1:12" x14ac:dyDescent="0.2">
      <c r="A56" s="1" t="str">
        <f t="shared" si="11"/>
        <v>J</v>
      </c>
      <c r="C56" s="1">
        <f t="shared" si="12"/>
        <v>15</v>
      </c>
      <c r="D56" s="1">
        <f t="shared" si="12"/>
        <v>0</v>
      </c>
    </row>
    <row r="57" spans="1:12" x14ac:dyDescent="0.2">
      <c r="A57" s="1" t="str">
        <f t="shared" si="11"/>
        <v>K</v>
      </c>
      <c r="C57" s="1">
        <f t="shared" si="12"/>
        <v>29</v>
      </c>
      <c r="D57" s="1">
        <f t="shared" si="12"/>
        <v>26</v>
      </c>
    </row>
    <row r="59" spans="1:12" x14ac:dyDescent="0.2">
      <c r="A59" s="6" t="s">
        <v>36</v>
      </c>
    </row>
    <row r="60" spans="1:12" x14ac:dyDescent="0.2">
      <c r="B60" s="1" t="str">
        <f>A19</f>
        <v>A</v>
      </c>
      <c r="C60" s="1" t="str">
        <f>A20</f>
        <v>B</v>
      </c>
      <c r="D60" s="1" t="str">
        <f>A21</f>
        <v>C</v>
      </c>
      <c r="E60" s="1" t="str">
        <f>A22</f>
        <v>D</v>
      </c>
      <c r="F60" s="1" t="str">
        <f>A23</f>
        <v>E</v>
      </c>
      <c r="G60" s="1" t="str">
        <f>A24</f>
        <v>F</v>
      </c>
      <c r="H60" s="1" t="str">
        <f>A25</f>
        <v>G</v>
      </c>
      <c r="I60" s="1" t="str">
        <f>A26</f>
        <v>H</v>
      </c>
      <c r="J60" s="1" t="str">
        <f>A27</f>
        <v>I</v>
      </c>
      <c r="K60" s="1" t="str">
        <f>A28</f>
        <v>J</v>
      </c>
      <c r="L60" s="1" t="str">
        <f>A29</f>
        <v>K</v>
      </c>
    </row>
    <row r="61" spans="1:12" x14ac:dyDescent="0.2">
      <c r="A61" s="1" t="str">
        <f>A19</f>
        <v>A</v>
      </c>
      <c r="B61" s="1">
        <f>IF($D19=B$60,$D33,IF($C19=B$60,$D33,$C$44))</f>
        <v>37</v>
      </c>
      <c r="C61" s="1">
        <f t="shared" ref="C61:L61" si="13">IF($D19=C$60,$D33,IF($C19=C$60,$D33,$C$44))</f>
        <v>37</v>
      </c>
      <c r="D61" s="1">
        <f t="shared" si="13"/>
        <v>37</v>
      </c>
      <c r="E61" s="1">
        <f t="shared" si="13"/>
        <v>37</v>
      </c>
      <c r="F61" s="1">
        <f t="shared" si="13"/>
        <v>37</v>
      </c>
      <c r="G61" s="1">
        <f t="shared" si="13"/>
        <v>37</v>
      </c>
      <c r="H61" s="1">
        <f t="shared" si="13"/>
        <v>37</v>
      </c>
      <c r="I61" s="1">
        <f t="shared" si="13"/>
        <v>37</v>
      </c>
      <c r="J61" s="1">
        <f t="shared" si="13"/>
        <v>37</v>
      </c>
      <c r="K61" s="1">
        <f t="shared" si="13"/>
        <v>37</v>
      </c>
      <c r="L61" s="1">
        <f t="shared" si="13"/>
        <v>37</v>
      </c>
    </row>
    <row r="62" spans="1:12" x14ac:dyDescent="0.2">
      <c r="A62" s="1" t="str">
        <f>A20</f>
        <v>B</v>
      </c>
      <c r="B62" s="1">
        <f t="shared" ref="B62:L71" si="14">IF($D20=B$60,$D34,IF($C20=B$60,$D34,$C$44))</f>
        <v>37</v>
      </c>
      <c r="C62" s="1">
        <f t="shared" si="14"/>
        <v>37</v>
      </c>
      <c r="D62" s="1">
        <f t="shared" si="14"/>
        <v>37</v>
      </c>
      <c r="E62" s="1">
        <f t="shared" si="14"/>
        <v>37</v>
      </c>
      <c r="F62" s="1">
        <f t="shared" si="14"/>
        <v>37</v>
      </c>
      <c r="G62" s="1">
        <f t="shared" si="14"/>
        <v>37</v>
      </c>
      <c r="H62" s="1">
        <f t="shared" si="14"/>
        <v>37</v>
      </c>
      <c r="I62" s="1">
        <f t="shared" si="14"/>
        <v>37</v>
      </c>
      <c r="J62" s="1">
        <f t="shared" si="14"/>
        <v>37</v>
      </c>
      <c r="K62" s="1">
        <f t="shared" si="14"/>
        <v>37</v>
      </c>
      <c r="L62" s="1">
        <f t="shared" si="14"/>
        <v>37</v>
      </c>
    </row>
    <row r="63" spans="1:12" x14ac:dyDescent="0.2">
      <c r="A63" s="1" t="str">
        <f>A21</f>
        <v>C</v>
      </c>
      <c r="B63" s="1">
        <f t="shared" si="14"/>
        <v>37</v>
      </c>
      <c r="C63" s="1">
        <f t="shared" si="14"/>
        <v>37</v>
      </c>
      <c r="D63" s="1">
        <f t="shared" si="14"/>
        <v>37</v>
      </c>
      <c r="E63" s="1">
        <f t="shared" si="14"/>
        <v>37</v>
      </c>
      <c r="F63" s="1">
        <f t="shared" si="14"/>
        <v>37</v>
      </c>
      <c r="G63" s="1">
        <f t="shared" si="14"/>
        <v>37</v>
      </c>
      <c r="H63" s="1">
        <f t="shared" si="14"/>
        <v>37</v>
      </c>
      <c r="I63" s="1">
        <f t="shared" si="14"/>
        <v>37</v>
      </c>
      <c r="J63" s="1">
        <f t="shared" si="14"/>
        <v>37</v>
      </c>
      <c r="K63" s="1">
        <f t="shared" si="14"/>
        <v>37</v>
      </c>
      <c r="L63" s="1">
        <f t="shared" si="14"/>
        <v>37</v>
      </c>
    </row>
    <row r="64" spans="1:12" x14ac:dyDescent="0.2">
      <c r="A64" s="1" t="str">
        <f>A22</f>
        <v>D</v>
      </c>
      <c r="B64" s="1">
        <f t="shared" si="14"/>
        <v>37</v>
      </c>
      <c r="C64" s="1">
        <f t="shared" si="14"/>
        <v>37</v>
      </c>
      <c r="D64" s="1">
        <f t="shared" si="14"/>
        <v>2</v>
      </c>
      <c r="E64" s="1">
        <f t="shared" si="14"/>
        <v>37</v>
      </c>
      <c r="F64" s="1">
        <f t="shared" si="14"/>
        <v>37</v>
      </c>
      <c r="G64" s="1">
        <f t="shared" si="14"/>
        <v>37</v>
      </c>
      <c r="H64" s="1">
        <f t="shared" si="14"/>
        <v>37</v>
      </c>
      <c r="I64" s="1">
        <f t="shared" si="14"/>
        <v>37</v>
      </c>
      <c r="J64" s="1">
        <f t="shared" si="14"/>
        <v>37</v>
      </c>
      <c r="K64" s="1">
        <f t="shared" si="14"/>
        <v>37</v>
      </c>
      <c r="L64" s="1">
        <f t="shared" si="14"/>
        <v>37</v>
      </c>
    </row>
    <row r="65" spans="1:12" x14ac:dyDescent="0.2">
      <c r="A65" s="1" t="str">
        <f>A23</f>
        <v>E</v>
      </c>
      <c r="B65" s="1">
        <f t="shared" si="14"/>
        <v>37</v>
      </c>
      <c r="C65" s="1">
        <f t="shared" si="14"/>
        <v>9</v>
      </c>
      <c r="D65" s="1">
        <f t="shared" si="14"/>
        <v>37</v>
      </c>
      <c r="E65" s="1">
        <f t="shared" si="14"/>
        <v>9</v>
      </c>
      <c r="F65" s="1">
        <f t="shared" si="14"/>
        <v>37</v>
      </c>
      <c r="G65" s="1">
        <f t="shared" si="14"/>
        <v>37</v>
      </c>
      <c r="H65" s="1">
        <f t="shared" si="14"/>
        <v>37</v>
      </c>
      <c r="I65" s="1">
        <f t="shared" si="14"/>
        <v>37</v>
      </c>
      <c r="J65" s="1">
        <f t="shared" si="14"/>
        <v>37</v>
      </c>
      <c r="K65" s="1">
        <f t="shared" si="14"/>
        <v>37</v>
      </c>
      <c r="L65" s="1">
        <f t="shared" si="14"/>
        <v>37</v>
      </c>
    </row>
    <row r="66" spans="1:12" x14ac:dyDescent="0.2">
      <c r="A66" s="1" t="str">
        <f>A24</f>
        <v>F</v>
      </c>
      <c r="B66" s="1">
        <f t="shared" si="14"/>
        <v>13</v>
      </c>
      <c r="C66" s="1">
        <f t="shared" si="14"/>
        <v>37</v>
      </c>
      <c r="D66" s="1">
        <f t="shared" si="14"/>
        <v>37</v>
      </c>
      <c r="E66" s="1">
        <f t="shared" si="14"/>
        <v>37</v>
      </c>
      <c r="F66" s="1">
        <f t="shared" si="14"/>
        <v>13</v>
      </c>
      <c r="G66" s="1">
        <f t="shared" si="14"/>
        <v>37</v>
      </c>
      <c r="H66" s="1">
        <f t="shared" si="14"/>
        <v>37</v>
      </c>
      <c r="I66" s="1">
        <f t="shared" si="14"/>
        <v>37</v>
      </c>
      <c r="J66" s="1">
        <f t="shared" si="14"/>
        <v>37</v>
      </c>
      <c r="K66" s="1">
        <f t="shared" si="14"/>
        <v>37</v>
      </c>
      <c r="L66" s="1">
        <f t="shared" si="14"/>
        <v>37</v>
      </c>
    </row>
    <row r="67" spans="1:12" x14ac:dyDescent="0.2">
      <c r="A67" s="1" t="str">
        <f>A25</f>
        <v>G</v>
      </c>
      <c r="B67" s="1">
        <f t="shared" si="14"/>
        <v>16</v>
      </c>
      <c r="C67" s="1">
        <f t="shared" si="14"/>
        <v>37</v>
      </c>
      <c r="D67" s="1">
        <f t="shared" si="14"/>
        <v>37</v>
      </c>
      <c r="E67" s="1">
        <f t="shared" si="14"/>
        <v>37</v>
      </c>
      <c r="F67" s="1">
        <f t="shared" si="14"/>
        <v>16</v>
      </c>
      <c r="G67" s="1">
        <f t="shared" si="14"/>
        <v>37</v>
      </c>
      <c r="H67" s="1">
        <f t="shared" si="14"/>
        <v>37</v>
      </c>
      <c r="I67" s="1">
        <f t="shared" si="14"/>
        <v>37</v>
      </c>
      <c r="J67" s="1">
        <f t="shared" si="14"/>
        <v>37</v>
      </c>
      <c r="K67" s="1">
        <f t="shared" si="14"/>
        <v>37</v>
      </c>
      <c r="L67" s="1">
        <f t="shared" si="14"/>
        <v>37</v>
      </c>
    </row>
    <row r="68" spans="1:12" x14ac:dyDescent="0.2">
      <c r="A68" s="1" t="str">
        <f>A26</f>
        <v>H</v>
      </c>
      <c r="B68" s="1">
        <f t="shared" si="14"/>
        <v>37</v>
      </c>
      <c r="C68" s="1">
        <f t="shared" si="14"/>
        <v>37</v>
      </c>
      <c r="D68" s="1">
        <f t="shared" si="14"/>
        <v>37</v>
      </c>
      <c r="E68" s="1">
        <f t="shared" si="14"/>
        <v>37</v>
      </c>
      <c r="F68" s="1">
        <f t="shared" si="14"/>
        <v>37</v>
      </c>
      <c r="G68" s="1">
        <f t="shared" si="14"/>
        <v>23</v>
      </c>
      <c r="H68" s="1">
        <f t="shared" si="14"/>
        <v>37</v>
      </c>
      <c r="I68" s="1">
        <f t="shared" si="14"/>
        <v>37</v>
      </c>
      <c r="J68" s="1">
        <f t="shared" si="14"/>
        <v>37</v>
      </c>
      <c r="K68" s="1">
        <f t="shared" si="14"/>
        <v>37</v>
      </c>
      <c r="L68" s="1">
        <f t="shared" si="14"/>
        <v>37</v>
      </c>
    </row>
    <row r="69" spans="1:12" x14ac:dyDescent="0.2">
      <c r="A69" s="1" t="str">
        <f>A27</f>
        <v>I</v>
      </c>
      <c r="B69" s="1">
        <f t="shared" si="14"/>
        <v>37</v>
      </c>
      <c r="C69" s="1">
        <f t="shared" si="14"/>
        <v>37</v>
      </c>
      <c r="D69" s="1">
        <f t="shared" si="14"/>
        <v>37</v>
      </c>
      <c r="E69" s="1">
        <f t="shared" si="14"/>
        <v>37</v>
      </c>
      <c r="F69" s="1">
        <f t="shared" si="14"/>
        <v>37</v>
      </c>
      <c r="G69" s="1">
        <f t="shared" si="14"/>
        <v>37</v>
      </c>
      <c r="H69" s="1">
        <f t="shared" si="14"/>
        <v>18</v>
      </c>
      <c r="I69" s="1">
        <f t="shared" si="14"/>
        <v>37</v>
      </c>
      <c r="J69" s="1">
        <f t="shared" si="14"/>
        <v>37</v>
      </c>
      <c r="K69" s="1">
        <f t="shared" si="14"/>
        <v>37</v>
      </c>
      <c r="L69" s="1">
        <f t="shared" si="14"/>
        <v>37</v>
      </c>
    </row>
    <row r="70" spans="1:12" x14ac:dyDescent="0.2">
      <c r="A70" s="1" t="str">
        <f>A28</f>
        <v>J</v>
      </c>
      <c r="B70" s="1">
        <f t="shared" si="14"/>
        <v>37</v>
      </c>
      <c r="C70" s="1">
        <f t="shared" si="14"/>
        <v>37</v>
      </c>
      <c r="D70" s="1">
        <f t="shared" si="14"/>
        <v>37</v>
      </c>
      <c r="E70" s="1">
        <f t="shared" si="14"/>
        <v>37</v>
      </c>
      <c r="F70" s="1">
        <f t="shared" si="14"/>
        <v>37</v>
      </c>
      <c r="G70" s="1">
        <f t="shared" si="14"/>
        <v>37</v>
      </c>
      <c r="H70" s="1">
        <f t="shared" si="14"/>
        <v>21</v>
      </c>
      <c r="I70" s="1">
        <f t="shared" si="14"/>
        <v>37</v>
      </c>
      <c r="J70" s="1">
        <f t="shared" si="14"/>
        <v>37</v>
      </c>
      <c r="K70" s="1">
        <f t="shared" si="14"/>
        <v>37</v>
      </c>
      <c r="L70" s="1">
        <f t="shared" si="14"/>
        <v>37</v>
      </c>
    </row>
    <row r="71" spans="1:12" x14ac:dyDescent="0.2">
      <c r="A71" s="1" t="str">
        <f>A29</f>
        <v>K</v>
      </c>
      <c r="B71" s="1">
        <f t="shared" si="14"/>
        <v>37</v>
      </c>
      <c r="C71" s="1">
        <f t="shared" si="14"/>
        <v>37</v>
      </c>
      <c r="D71" s="1">
        <f t="shared" si="14"/>
        <v>37</v>
      </c>
      <c r="E71" s="1">
        <f t="shared" si="14"/>
        <v>37</v>
      </c>
      <c r="F71" s="1">
        <f t="shared" si="14"/>
        <v>37</v>
      </c>
      <c r="G71" s="1">
        <f t="shared" si="14"/>
        <v>37</v>
      </c>
      <c r="H71" s="1">
        <f t="shared" si="14"/>
        <v>37</v>
      </c>
      <c r="I71" s="1">
        <f t="shared" si="14"/>
        <v>29</v>
      </c>
      <c r="J71" s="1">
        <f t="shared" si="14"/>
        <v>29</v>
      </c>
      <c r="K71" s="1">
        <f t="shared" si="14"/>
        <v>37</v>
      </c>
      <c r="L71" s="1">
        <f t="shared" si="14"/>
        <v>37</v>
      </c>
    </row>
    <row r="72" spans="1:12" x14ac:dyDescent="0.2">
      <c r="B72" s="1">
        <f>MIN(B61:B71)</f>
        <v>13</v>
      </c>
      <c r="C72" s="1">
        <f t="shared" ref="C72:L72" si="15">MIN(C61:C71)</f>
        <v>9</v>
      </c>
      <c r="D72" s="1">
        <f t="shared" si="15"/>
        <v>2</v>
      </c>
      <c r="E72" s="1">
        <f t="shared" si="15"/>
        <v>9</v>
      </c>
      <c r="F72" s="1">
        <f t="shared" si="15"/>
        <v>13</v>
      </c>
      <c r="G72" s="1">
        <f t="shared" si="15"/>
        <v>23</v>
      </c>
      <c r="H72" s="1">
        <f t="shared" si="15"/>
        <v>18</v>
      </c>
      <c r="I72" s="1">
        <f t="shared" si="15"/>
        <v>29</v>
      </c>
      <c r="J72" s="1">
        <f t="shared" si="15"/>
        <v>29</v>
      </c>
      <c r="K72" s="1">
        <f t="shared" si="15"/>
        <v>37</v>
      </c>
      <c r="L72" s="1">
        <f t="shared" si="15"/>
        <v>37</v>
      </c>
    </row>
    <row r="74" spans="1:12" x14ac:dyDescent="0.2">
      <c r="A74" s="1" t="s">
        <v>37</v>
      </c>
      <c r="C74" s="1" t="s">
        <v>38</v>
      </c>
      <c r="D74" s="1" t="s">
        <v>39</v>
      </c>
      <c r="E74" s="1" t="s">
        <v>31</v>
      </c>
      <c r="F74" s="1">
        <v>12</v>
      </c>
      <c r="G74" s="1" t="s">
        <v>37</v>
      </c>
      <c r="I74" s="1" t="s">
        <v>38</v>
      </c>
      <c r="J74" s="1" t="s">
        <v>39</v>
      </c>
      <c r="K74" s="1" t="s">
        <v>31</v>
      </c>
    </row>
    <row r="75" spans="1:12" x14ac:dyDescent="0.2">
      <c r="A75" s="1" t="str">
        <f>A19</f>
        <v>A</v>
      </c>
      <c r="B75" s="1">
        <f>B33</f>
        <v>0</v>
      </c>
      <c r="C75" s="1">
        <f>IF(F33=0,B19,0)</f>
        <v>0</v>
      </c>
      <c r="D75" s="1">
        <f>IF(F33&gt;0,B19,0)</f>
        <v>6</v>
      </c>
      <c r="E75" s="1">
        <f>F33</f>
        <v>7</v>
      </c>
      <c r="F75" s="1">
        <f>F74-1</f>
        <v>11</v>
      </c>
      <c r="G75" s="1" t="str">
        <f>INDEX($A$75:$E$85,F75,1)</f>
        <v>K</v>
      </c>
      <c r="H75" s="1">
        <f>INDEX($A$75:$E$85,F75,2)</f>
        <v>29</v>
      </c>
      <c r="I75" s="1">
        <f>INDEX($A$75:$E$85,F75,3)</f>
        <v>8</v>
      </c>
      <c r="J75" s="1">
        <f>INDEX($A$75:$E$85,F75,4)</f>
        <v>0</v>
      </c>
      <c r="K75" s="1">
        <f>INDEX($A$75:$E$85,F75,5)</f>
        <v>0</v>
      </c>
    </row>
    <row r="76" spans="1:12" x14ac:dyDescent="0.2">
      <c r="A76" s="1" t="str">
        <f t="shared" ref="A76:A85" si="16">A20</f>
        <v>B</v>
      </c>
      <c r="B76" s="1">
        <f t="shared" ref="B76:B85" si="17">B34</f>
        <v>0</v>
      </c>
      <c r="C76" s="1">
        <f t="shared" ref="C76:C85" si="18">IF(F34=0,B20,0)</f>
        <v>0</v>
      </c>
      <c r="D76" s="1">
        <f t="shared" ref="D76:D85" si="19">IF(F34&gt;0,B20,0)</f>
        <v>4</v>
      </c>
      <c r="E76" s="1">
        <f t="shared" ref="E76:E85" si="20">F34</f>
        <v>5</v>
      </c>
      <c r="F76" s="1">
        <f t="shared" ref="F76:F85" si="21">F75-1</f>
        <v>10</v>
      </c>
      <c r="G76" s="1" t="str">
        <f t="shared" ref="G76:G85" si="22">INDEX($A$75:$E$85,F76,1)</f>
        <v>J</v>
      </c>
      <c r="H76" s="1">
        <f t="shared" ref="H76:H85" si="23">INDEX($A$75:$E$85,F76,2)</f>
        <v>15</v>
      </c>
      <c r="I76" s="1">
        <f t="shared" ref="I76:I85" si="24">INDEX($A$75:$E$85,F76,3)</f>
        <v>0</v>
      </c>
      <c r="J76" s="1">
        <f t="shared" ref="J76:J85" si="25">INDEX($A$75:$E$85,F76,4)</f>
        <v>16</v>
      </c>
      <c r="K76" s="1">
        <f t="shared" ref="K76:K85" si="26">INDEX($A$75:$E$85,F76,5)</f>
        <v>6</v>
      </c>
    </row>
    <row r="77" spans="1:12" x14ac:dyDescent="0.2">
      <c r="A77" s="1" t="str">
        <f t="shared" si="16"/>
        <v>C</v>
      </c>
      <c r="B77" s="1">
        <f t="shared" si="17"/>
        <v>0</v>
      </c>
      <c r="C77" s="1">
        <f t="shared" si="18"/>
        <v>2</v>
      </c>
      <c r="D77" s="1">
        <f t="shared" si="19"/>
        <v>0</v>
      </c>
      <c r="E77" s="1">
        <f t="shared" si="20"/>
        <v>0</v>
      </c>
      <c r="F77" s="1">
        <f t="shared" si="21"/>
        <v>9</v>
      </c>
      <c r="G77" s="1" t="str">
        <f t="shared" si="22"/>
        <v>I</v>
      </c>
      <c r="H77" s="1">
        <f t="shared" si="23"/>
        <v>15</v>
      </c>
      <c r="I77" s="1">
        <f t="shared" si="24"/>
        <v>0</v>
      </c>
      <c r="J77" s="1">
        <f t="shared" si="25"/>
        <v>11</v>
      </c>
      <c r="K77" s="1">
        <f t="shared" si="26"/>
        <v>3</v>
      </c>
    </row>
    <row r="78" spans="1:12" x14ac:dyDescent="0.2">
      <c r="A78" s="1" t="str">
        <f t="shared" si="16"/>
        <v>D</v>
      </c>
      <c r="B78" s="1">
        <f t="shared" si="17"/>
        <v>2</v>
      </c>
      <c r="C78" s="1">
        <f t="shared" si="18"/>
        <v>7</v>
      </c>
      <c r="D78" s="1">
        <f t="shared" si="19"/>
        <v>0</v>
      </c>
      <c r="E78" s="1">
        <f t="shared" si="20"/>
        <v>0</v>
      </c>
      <c r="F78" s="1">
        <f t="shared" si="21"/>
        <v>8</v>
      </c>
      <c r="G78" s="1" t="str">
        <f t="shared" si="22"/>
        <v>H</v>
      </c>
      <c r="H78" s="1">
        <f t="shared" si="23"/>
        <v>23</v>
      </c>
      <c r="I78" s="1">
        <f t="shared" si="24"/>
        <v>6</v>
      </c>
      <c r="J78" s="1">
        <f t="shared" si="25"/>
        <v>0</v>
      </c>
      <c r="K78" s="1">
        <f t="shared" si="26"/>
        <v>0</v>
      </c>
    </row>
    <row r="79" spans="1:12" x14ac:dyDescent="0.2">
      <c r="A79" s="1" t="str">
        <f t="shared" si="16"/>
        <v>E</v>
      </c>
      <c r="B79" s="1">
        <f t="shared" si="17"/>
        <v>9</v>
      </c>
      <c r="C79" s="1">
        <f t="shared" si="18"/>
        <v>4</v>
      </c>
      <c r="D79" s="1">
        <f t="shared" si="19"/>
        <v>0</v>
      </c>
      <c r="E79" s="1">
        <f t="shared" si="20"/>
        <v>0</v>
      </c>
      <c r="F79" s="1">
        <f t="shared" si="21"/>
        <v>7</v>
      </c>
      <c r="G79" s="1" t="str">
        <f t="shared" si="22"/>
        <v>G</v>
      </c>
      <c r="H79" s="1">
        <f t="shared" si="23"/>
        <v>13</v>
      </c>
      <c r="I79" s="1">
        <f t="shared" si="24"/>
        <v>0</v>
      </c>
      <c r="J79" s="1">
        <f t="shared" si="25"/>
        <v>2</v>
      </c>
      <c r="K79" s="1">
        <f t="shared" si="26"/>
        <v>3</v>
      </c>
    </row>
    <row r="80" spans="1:12" x14ac:dyDescent="0.2">
      <c r="A80" s="1" t="str">
        <f t="shared" si="16"/>
        <v>F</v>
      </c>
      <c r="B80" s="1">
        <f t="shared" si="17"/>
        <v>13</v>
      </c>
      <c r="C80" s="1">
        <f t="shared" si="18"/>
        <v>10</v>
      </c>
      <c r="D80" s="1">
        <f t="shared" si="19"/>
        <v>0</v>
      </c>
      <c r="E80" s="1">
        <f t="shared" si="20"/>
        <v>0</v>
      </c>
      <c r="F80" s="1">
        <f t="shared" si="21"/>
        <v>6</v>
      </c>
      <c r="G80" s="1" t="str">
        <f t="shared" si="22"/>
        <v>F</v>
      </c>
      <c r="H80" s="1">
        <f t="shared" si="23"/>
        <v>13</v>
      </c>
      <c r="I80" s="1">
        <f t="shared" si="24"/>
        <v>10</v>
      </c>
      <c r="J80" s="1">
        <f t="shared" si="25"/>
        <v>0</v>
      </c>
      <c r="K80" s="1">
        <f t="shared" si="26"/>
        <v>0</v>
      </c>
    </row>
    <row r="81" spans="1:11" x14ac:dyDescent="0.2">
      <c r="A81" s="1" t="str">
        <f t="shared" si="16"/>
        <v>G</v>
      </c>
      <c r="B81" s="1">
        <f t="shared" si="17"/>
        <v>13</v>
      </c>
      <c r="C81" s="1">
        <f t="shared" si="18"/>
        <v>0</v>
      </c>
      <c r="D81" s="1">
        <f t="shared" si="19"/>
        <v>2</v>
      </c>
      <c r="E81" s="1">
        <f t="shared" si="20"/>
        <v>3</v>
      </c>
      <c r="F81" s="1">
        <f t="shared" si="21"/>
        <v>5</v>
      </c>
      <c r="G81" s="1" t="str">
        <f t="shared" si="22"/>
        <v>E</v>
      </c>
      <c r="H81" s="1">
        <f t="shared" si="23"/>
        <v>9</v>
      </c>
      <c r="I81" s="1">
        <f t="shared" si="24"/>
        <v>4</v>
      </c>
      <c r="J81" s="1">
        <f t="shared" si="25"/>
        <v>0</v>
      </c>
      <c r="K81" s="1">
        <f t="shared" si="26"/>
        <v>0</v>
      </c>
    </row>
    <row r="82" spans="1:11" x14ac:dyDescent="0.2">
      <c r="A82" s="1" t="str">
        <f t="shared" si="16"/>
        <v>H</v>
      </c>
      <c r="B82" s="1">
        <f t="shared" si="17"/>
        <v>23</v>
      </c>
      <c r="C82" s="1">
        <f t="shared" si="18"/>
        <v>6</v>
      </c>
      <c r="D82" s="1">
        <f t="shared" si="19"/>
        <v>0</v>
      </c>
      <c r="E82" s="1">
        <f t="shared" si="20"/>
        <v>0</v>
      </c>
      <c r="F82" s="1">
        <f t="shared" si="21"/>
        <v>4</v>
      </c>
      <c r="G82" s="1" t="str">
        <f t="shared" si="22"/>
        <v>D</v>
      </c>
      <c r="H82" s="1">
        <f t="shared" si="23"/>
        <v>2</v>
      </c>
      <c r="I82" s="1">
        <f t="shared" si="24"/>
        <v>7</v>
      </c>
      <c r="J82" s="1">
        <f t="shared" si="25"/>
        <v>0</v>
      </c>
      <c r="K82" s="1">
        <f t="shared" si="26"/>
        <v>0</v>
      </c>
    </row>
    <row r="83" spans="1:11" x14ac:dyDescent="0.2">
      <c r="A83" s="1" t="str">
        <f t="shared" si="16"/>
        <v>I</v>
      </c>
      <c r="B83" s="1">
        <f t="shared" si="17"/>
        <v>15</v>
      </c>
      <c r="C83" s="1">
        <f t="shared" si="18"/>
        <v>0</v>
      </c>
      <c r="D83" s="1">
        <f t="shared" si="19"/>
        <v>11</v>
      </c>
      <c r="E83" s="1">
        <f t="shared" si="20"/>
        <v>3</v>
      </c>
      <c r="F83" s="1">
        <f t="shared" si="21"/>
        <v>3</v>
      </c>
      <c r="G83" s="1" t="str">
        <f t="shared" si="22"/>
        <v>C</v>
      </c>
      <c r="H83" s="1">
        <f t="shared" si="23"/>
        <v>0</v>
      </c>
      <c r="I83" s="1">
        <f t="shared" si="24"/>
        <v>2</v>
      </c>
      <c r="J83" s="1">
        <f t="shared" si="25"/>
        <v>0</v>
      </c>
      <c r="K83" s="1">
        <f t="shared" si="26"/>
        <v>0</v>
      </c>
    </row>
    <row r="84" spans="1:11" x14ac:dyDescent="0.2">
      <c r="A84" s="1" t="str">
        <f t="shared" si="16"/>
        <v>J</v>
      </c>
      <c r="B84" s="1">
        <f t="shared" si="17"/>
        <v>15</v>
      </c>
      <c r="C84" s="1">
        <f t="shared" si="18"/>
        <v>0</v>
      </c>
      <c r="D84" s="1">
        <f t="shared" si="19"/>
        <v>16</v>
      </c>
      <c r="E84" s="1">
        <f t="shared" si="20"/>
        <v>6</v>
      </c>
      <c r="F84" s="1">
        <f t="shared" si="21"/>
        <v>2</v>
      </c>
      <c r="G84" s="1" t="str">
        <f t="shared" si="22"/>
        <v>B</v>
      </c>
      <c r="H84" s="1">
        <f t="shared" si="23"/>
        <v>0</v>
      </c>
      <c r="I84" s="1">
        <f t="shared" si="24"/>
        <v>0</v>
      </c>
      <c r="J84" s="1">
        <f t="shared" si="25"/>
        <v>4</v>
      </c>
      <c r="K84" s="1">
        <f t="shared" si="26"/>
        <v>5</v>
      </c>
    </row>
    <row r="85" spans="1:11" x14ac:dyDescent="0.2">
      <c r="A85" s="1" t="str">
        <f t="shared" si="16"/>
        <v>K</v>
      </c>
      <c r="B85" s="1">
        <f t="shared" si="17"/>
        <v>29</v>
      </c>
      <c r="C85" s="1">
        <f t="shared" si="18"/>
        <v>8</v>
      </c>
      <c r="D85" s="1">
        <f t="shared" si="19"/>
        <v>0</v>
      </c>
      <c r="E85" s="1">
        <f t="shared" si="20"/>
        <v>0</v>
      </c>
      <c r="F85" s="1">
        <f t="shared" si="21"/>
        <v>1</v>
      </c>
      <c r="G85" s="1" t="str">
        <f t="shared" si="22"/>
        <v>A</v>
      </c>
      <c r="H85" s="1">
        <f t="shared" si="23"/>
        <v>0</v>
      </c>
      <c r="I85" s="1">
        <f t="shared" si="24"/>
        <v>0</v>
      </c>
      <c r="J85" s="1">
        <f t="shared" si="25"/>
        <v>6</v>
      </c>
      <c r="K85" s="1">
        <f t="shared" si="26"/>
        <v>7</v>
      </c>
    </row>
  </sheetData>
  <conditionalFormatting sqref="F33:F43">
    <cfRule type="cellIs" dxfId="0" priority="1" stopIfTrue="1" operator="equal">
      <formula>0</formula>
    </cfRule>
  </conditionalFormatting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IDT</dc:creator>
  <cp:lastModifiedBy>IDT</cp:lastModifiedBy>
  <dcterms:created xsi:type="dcterms:W3CDTF">2014-02-17T19:05:08Z</dcterms:created>
  <dcterms:modified xsi:type="dcterms:W3CDTF">2014-02-17T19:29:57Z</dcterms:modified>
</cp:coreProperties>
</file>